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110091 - SO 101 - POLN..." sheetId="2" r:id="rId2"/>
    <sheet name="202110092 - SO 102 - POLN..." sheetId="3" r:id="rId3"/>
    <sheet name="202110093 - SO 103 - LESN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'202110091 - SO 101 - POLN...'!$C$131:$K$249</definedName>
    <definedName name="_xlnm.Print_Area" localSheetId="1">'202110091 - SO 101 - POLN...'!$C$4:$J$76,'202110091 - SO 101 - POLN...'!$C$82:$J$113,'202110091 - SO 101 - POLN...'!$C$119:$K$249</definedName>
    <definedName name="_xlnm.Print_Titles" localSheetId="1">'202110091 - SO 101 - POLN...'!$131:$131</definedName>
    <definedName name="_xlnm._FilterDatabase" localSheetId="2" hidden="1">'202110092 - SO 102 - POLN...'!$C$126:$K$194</definedName>
    <definedName name="_xlnm.Print_Area" localSheetId="2">'202110092 - SO 102 - POLN...'!$C$4:$J$76,'202110092 - SO 102 - POLN...'!$C$82:$J$108,'202110092 - SO 102 - POLN...'!$C$114:$K$194</definedName>
    <definedName name="_xlnm.Print_Titles" localSheetId="2">'202110092 - SO 102 - POLN...'!$126:$126</definedName>
    <definedName name="_xlnm._FilterDatabase" localSheetId="3" hidden="1">'202110093 - SO 103 - LESN...'!$C$127:$K$189</definedName>
    <definedName name="_xlnm.Print_Area" localSheetId="3">'202110093 - SO 103 - LESN...'!$C$4:$J$76,'202110093 - SO 103 - LESN...'!$C$82:$J$109,'202110093 - SO 103 - LESN...'!$C$115:$K$189</definedName>
    <definedName name="_xlnm.Print_Titles" localSheetId="3">'202110093 - SO 103 - LESN...'!$127:$127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89"/>
  <c r="BH189"/>
  <c r="BG189"/>
  <c r="BF189"/>
  <c r="T189"/>
  <c r="T188"/>
  <c r="R189"/>
  <c r="R188"/>
  <c r="P189"/>
  <c r="P188"/>
  <c r="BI186"/>
  <c r="BH186"/>
  <c r="BG186"/>
  <c r="BF186"/>
  <c r="T186"/>
  <c r="T185"/>
  <c r="R186"/>
  <c r="R185"/>
  <c r="P186"/>
  <c r="P185"/>
  <c r="BI184"/>
  <c r="BH184"/>
  <c r="BG184"/>
  <c r="BF184"/>
  <c r="T184"/>
  <c r="T183"/>
  <c r="R184"/>
  <c r="R183"/>
  <c r="P184"/>
  <c r="P183"/>
  <c r="BI182"/>
  <c r="BH182"/>
  <c r="BG182"/>
  <c r="BF182"/>
  <c r="T182"/>
  <c r="T181"/>
  <c r="R182"/>
  <c r="R181"/>
  <c r="P182"/>
  <c r="P181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69"/>
  <c r="BH169"/>
  <c r="BG169"/>
  <c r="BF169"/>
  <c r="T169"/>
  <c r="T168"/>
  <c r="R169"/>
  <c r="R168"/>
  <c r="P169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J125"/>
  <c r="J124"/>
  <c r="F124"/>
  <c r="F122"/>
  <c r="E120"/>
  <c r="J92"/>
  <c r="J91"/>
  <c r="F91"/>
  <c r="F89"/>
  <c r="E87"/>
  <c r="J18"/>
  <c r="E18"/>
  <c r="F125"/>
  <c r="J17"/>
  <c r="J12"/>
  <c r="J89"/>
  <c r="E7"/>
  <c r="E85"/>
  <c i="3" r="J37"/>
  <c r="J36"/>
  <c i="1" r="AY96"/>
  <c i="3" r="J35"/>
  <c i="1" r="AX96"/>
  <c i="3" r="BI194"/>
  <c r="BH194"/>
  <c r="BG194"/>
  <c r="BF194"/>
  <c r="T194"/>
  <c r="T193"/>
  <c r="R194"/>
  <c r="R193"/>
  <c r="P194"/>
  <c r="P193"/>
  <c r="BI191"/>
  <c r="BH191"/>
  <c r="BG191"/>
  <c r="BF191"/>
  <c r="T191"/>
  <c r="T190"/>
  <c r="R191"/>
  <c r="R190"/>
  <c r="P191"/>
  <c r="P190"/>
  <c r="BI189"/>
  <c r="BH189"/>
  <c r="BG189"/>
  <c r="BF189"/>
  <c r="T189"/>
  <c r="T188"/>
  <c r="R189"/>
  <c r="R188"/>
  <c r="P189"/>
  <c r="P188"/>
  <c r="BI187"/>
  <c r="BH187"/>
  <c r="BG187"/>
  <c r="BF187"/>
  <c r="T187"/>
  <c r="T186"/>
  <c r="R187"/>
  <c r="R186"/>
  <c r="P187"/>
  <c r="P186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4"/>
  <c r="BH174"/>
  <c r="BG174"/>
  <c r="BF174"/>
  <c r="T174"/>
  <c r="T173"/>
  <c r="R174"/>
  <c r="R173"/>
  <c r="P174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J124"/>
  <c r="J123"/>
  <c r="F123"/>
  <c r="F121"/>
  <c r="E119"/>
  <c r="J92"/>
  <c r="J91"/>
  <c r="F91"/>
  <c r="F89"/>
  <c r="E87"/>
  <c r="J18"/>
  <c r="E18"/>
  <c r="F124"/>
  <c r="J17"/>
  <c r="J12"/>
  <c r="J121"/>
  <c r="E7"/>
  <c r="E117"/>
  <c i="2" r="J37"/>
  <c r="J36"/>
  <c i="1" r="AY95"/>
  <c i="2" r="J35"/>
  <c i="1" r="AX95"/>
  <c i="2" r="BI249"/>
  <c r="BH249"/>
  <c r="BG249"/>
  <c r="BF249"/>
  <c r="T249"/>
  <c r="T248"/>
  <c r="R249"/>
  <c r="R248"/>
  <c r="P249"/>
  <c r="P248"/>
  <c r="BI246"/>
  <c r="BH246"/>
  <c r="BG246"/>
  <c r="BF246"/>
  <c r="T246"/>
  <c r="T245"/>
  <c r="R246"/>
  <c r="R245"/>
  <c r="P246"/>
  <c r="P245"/>
  <c r="BI244"/>
  <c r="BH244"/>
  <c r="BG244"/>
  <c r="BF244"/>
  <c r="T244"/>
  <c r="T243"/>
  <c r="R244"/>
  <c r="R243"/>
  <c r="P244"/>
  <c r="P243"/>
  <c r="BI242"/>
  <c r="BH242"/>
  <c r="BG242"/>
  <c r="BF242"/>
  <c r="T242"/>
  <c r="T241"/>
  <c r="R242"/>
  <c r="R241"/>
  <c r="P242"/>
  <c r="P241"/>
  <c r="BI240"/>
  <c r="BH240"/>
  <c r="BG240"/>
  <c r="BF240"/>
  <c r="T240"/>
  <c r="R240"/>
  <c r="P240"/>
  <c r="BI239"/>
  <c r="BH239"/>
  <c r="BG239"/>
  <c r="BF239"/>
  <c r="T239"/>
  <c r="R239"/>
  <c r="P239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29"/>
  <c r="BH229"/>
  <c r="BG229"/>
  <c r="BF229"/>
  <c r="T229"/>
  <c r="T228"/>
  <c r="R229"/>
  <c r="R228"/>
  <c r="P229"/>
  <c r="P228"/>
  <c r="BI227"/>
  <c r="BH227"/>
  <c r="BG227"/>
  <c r="BF227"/>
  <c r="T227"/>
  <c r="R227"/>
  <c r="P227"/>
  <c r="BI226"/>
  <c r="BH226"/>
  <c r="BG226"/>
  <c r="BF226"/>
  <c r="T226"/>
  <c r="R226"/>
  <c r="P226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J129"/>
  <c r="J128"/>
  <c r="F128"/>
  <c r="F126"/>
  <c r="E124"/>
  <c r="J92"/>
  <c r="J91"/>
  <c r="F91"/>
  <c r="F89"/>
  <c r="E87"/>
  <c r="J18"/>
  <c r="E18"/>
  <c r="F129"/>
  <c r="J17"/>
  <c r="J12"/>
  <c r="J89"/>
  <c r="E7"/>
  <c r="E122"/>
  <c i="1" r="L90"/>
  <c r="AM90"/>
  <c r="AM89"/>
  <c r="L89"/>
  <c r="AM87"/>
  <c r="L87"/>
  <c r="L85"/>
  <c r="L84"/>
  <c i="2" r="BK244"/>
  <c r="J233"/>
  <c r="J216"/>
  <c r="BK172"/>
  <c r="BK198"/>
  <c r="J147"/>
  <c r="J172"/>
  <c r="BK242"/>
  <c r="BK227"/>
  <c r="J187"/>
  <c r="BK153"/>
  <c r="BK239"/>
  <c r="J209"/>
  <c r="J135"/>
  <c r="BK179"/>
  <c r="J184"/>
  <c r="J151"/>
  <c r="J175"/>
  <c i="3" r="J189"/>
  <c r="BK163"/>
  <c r="BK191"/>
  <c r="BK161"/>
  <c r="J182"/>
  <c r="BK146"/>
  <c r="J194"/>
  <c r="J163"/>
  <c r="J180"/>
  <c r="BK132"/>
  <c r="J161"/>
  <c r="BK141"/>
  <c i="4" r="BK164"/>
  <c r="J139"/>
  <c r="J157"/>
  <c r="J176"/>
  <c r="J179"/>
  <c r="J146"/>
  <c r="BK151"/>
  <c r="BK182"/>
  <c r="J141"/>
  <c r="J164"/>
  <c r="BK154"/>
  <c r="J135"/>
  <c r="J166"/>
  <c r="J172"/>
  <c r="J186"/>
  <c r="BK159"/>
  <c r="J169"/>
  <c i="2" r="J249"/>
  <c r="BK235"/>
  <c r="J215"/>
  <c r="BK196"/>
  <c r="BK147"/>
  <c r="J169"/>
  <c r="J138"/>
  <c r="J195"/>
  <c r="BK246"/>
  <c r="BK229"/>
  <c r="J211"/>
  <c r="J179"/>
  <c r="BK145"/>
  <c r="J232"/>
  <c r="J214"/>
  <c r="J188"/>
  <c r="BK175"/>
  <c i="1" r="AS94"/>
  <c i="2" r="J145"/>
  <c r="BK187"/>
  <c r="J141"/>
  <c i="3" r="J179"/>
  <c r="J148"/>
  <c r="BK179"/>
  <c r="BK138"/>
  <c r="J149"/>
  <c r="BK159"/>
  <c r="J134"/>
  <c r="J167"/>
  <c r="J138"/>
  <c r="BK154"/>
  <c r="J177"/>
  <c r="J156"/>
  <c r="J132"/>
  <c i="4" r="BK176"/>
  <c r="J175"/>
  <c r="BK162"/>
  <c r="BK189"/>
  <c r="BK184"/>
  <c r="BK139"/>
  <c r="J154"/>
  <c r="BK179"/>
  <c r="BK152"/>
  <c r="J137"/>
  <c i="2" r="J246"/>
  <c r="J234"/>
  <c r="J217"/>
  <c r="J178"/>
  <c r="J219"/>
  <c r="BK212"/>
  <c r="J163"/>
  <c r="BK138"/>
  <c r="J236"/>
  <c r="BK219"/>
  <c r="BK182"/>
  <c r="BK249"/>
  <c r="BK221"/>
  <c r="BK202"/>
  <c r="J167"/>
  <c r="BK200"/>
  <c r="BK165"/>
  <c r="BK180"/>
  <c r="J242"/>
  <c r="J226"/>
  <c r="J210"/>
  <c r="J153"/>
  <c r="BK186"/>
  <c r="BK209"/>
  <c r="BK184"/>
  <c r="BK151"/>
  <c r="J239"/>
  <c r="J204"/>
  <c r="J180"/>
  <c r="BK150"/>
  <c r="J235"/>
  <c r="BK217"/>
  <c r="BK177"/>
  <c r="J196"/>
  <c r="BK143"/>
  <c r="J177"/>
  <c r="BK137"/>
  <c r="BK188"/>
  <c r="J140"/>
  <c i="3" r="J181"/>
  <c r="BK156"/>
  <c r="BK187"/>
  <c r="BK151"/>
  <c r="BK180"/>
  <c r="J191"/>
  <c r="J184"/>
  <c r="J151"/>
  <c r="J174"/>
  <c r="BK184"/>
  <c r="J146"/>
  <c i="4" r="J161"/>
  <c r="J184"/>
  <c r="BK144"/>
  <c r="BK141"/>
  <c r="BK175"/>
  <c r="BK180"/>
  <c r="BK143"/>
  <c r="BK172"/>
  <c r="BK146"/>
  <c i="2" r="J240"/>
  <c r="BK232"/>
  <c r="BK207"/>
  <c r="BK156"/>
  <c r="J200"/>
  <c r="J137"/>
  <c r="J190"/>
  <c r="J143"/>
  <c r="BK233"/>
  <c r="J192"/>
  <c r="J173"/>
  <c r="J244"/>
  <c r="BK223"/>
  <c r="BK204"/>
  <c r="BK183"/>
  <c r="BK210"/>
  <c r="BK214"/>
  <c r="BK162"/>
  <c r="BK135"/>
  <c r="J162"/>
  <c i="3" r="J185"/>
  <c r="BK167"/>
  <c r="BK178"/>
  <c r="BK189"/>
  <c r="BK131"/>
  <c r="BK135"/>
  <c r="BK174"/>
  <c r="BK182"/>
  <c r="J178"/>
  <c r="J159"/>
  <c i="4" r="J182"/>
  <c r="BK157"/>
  <c r="J173"/>
  <c r="J131"/>
  <c r="BK174"/>
  <c r="BK173"/>
  <c r="J174"/>
  <c r="J144"/>
  <c r="BK148"/>
  <c r="J189"/>
  <c i="2" r="J237"/>
  <c r="J221"/>
  <c r="J202"/>
  <c r="J139"/>
  <c r="J150"/>
  <c r="J207"/>
  <c r="BK158"/>
  <c r="BK234"/>
  <c r="BK190"/>
  <c r="BK160"/>
  <c r="BK240"/>
  <c r="J229"/>
  <c r="J212"/>
  <c r="J186"/>
  <c r="J158"/>
  <c r="BK167"/>
  <c r="BK192"/>
  <c r="BK139"/>
  <c r="BK195"/>
  <c r="BK163"/>
  <c i="3" r="BK171"/>
  <c r="J131"/>
  <c r="J169"/>
  <c r="BK130"/>
  <c r="J135"/>
  <c r="BK143"/>
  <c r="BK181"/>
  <c r="J141"/>
  <c r="BK134"/>
  <c r="J171"/>
  <c i="4" r="BK186"/>
  <c r="J151"/>
  <c r="J159"/>
  <c r="BK133"/>
  <c r="J148"/>
  <c r="BK169"/>
  <c r="BK131"/>
  <c r="BK161"/>
  <c r="BK135"/>
  <c i="2" r="BK236"/>
  <c r="J223"/>
  <c r="BK211"/>
  <c r="J165"/>
  <c r="BK173"/>
  <c r="BK216"/>
  <c r="J183"/>
  <c r="BK141"/>
  <c r="BK237"/>
  <c r="BK215"/>
  <c r="BK178"/>
  <c r="BK140"/>
  <c r="J227"/>
  <c r="J198"/>
  <c r="J156"/>
  <c r="J182"/>
  <c r="J160"/>
  <c r="BK169"/>
  <c r="BK226"/>
  <c i="3" r="BK194"/>
  <c r="BK177"/>
  <c r="J143"/>
  <c r="J166"/>
  <c r="BK169"/>
  <c r="J187"/>
  <c r="J130"/>
  <c r="J154"/>
  <c r="BK185"/>
  <c r="BK149"/>
  <c r="BK166"/>
  <c r="BK148"/>
  <c i="4" r="J180"/>
  <c r="J143"/>
  <c r="BK166"/>
  <c r="J152"/>
  <c r="BK177"/>
  <c r="J133"/>
  <c r="BK137"/>
  <c r="J162"/>
  <c r="J177"/>
  <c i="2" l="1" r="T134"/>
  <c r="R185"/>
  <c r="BK213"/>
  <c r="J213"/>
  <c r="J103"/>
  <c r="R220"/>
  <c r="R231"/>
  <c r="P171"/>
  <c r="P185"/>
  <c r="R206"/>
  <c r="BK220"/>
  <c r="J220"/>
  <c r="J104"/>
  <c r="BK231"/>
  <c r="J231"/>
  <c r="J107"/>
  <c r="BK238"/>
  <c r="J238"/>
  <c r="J108"/>
  <c i="3" r="P129"/>
  <c r="R158"/>
  <c r="T183"/>
  <c i="4" r="P130"/>
  <c r="T150"/>
  <c r="R178"/>
  <c i="2" r="R134"/>
  <c r="BK185"/>
  <c r="J185"/>
  <c r="J101"/>
  <c r="T206"/>
  <c r="P220"/>
  <c r="R238"/>
  <c i="3" r="BK129"/>
  <c r="T158"/>
  <c r="P176"/>
  <c r="P183"/>
  <c i="4" r="BK150"/>
  <c r="J150"/>
  <c r="J99"/>
  <c r="P156"/>
  <c r="T171"/>
  <c i="2" r="BK171"/>
  <c r="J171"/>
  <c r="J99"/>
  <c r="T185"/>
  <c r="P213"/>
  <c r="T220"/>
  <c r="T238"/>
  <c i="3" r="BK158"/>
  <c r="J158"/>
  <c r="J99"/>
  <c r="R176"/>
  <c i="4" r="R150"/>
  <c r="P171"/>
  <c r="P170"/>
  <c r="P178"/>
  <c i="2" r="P134"/>
  <c r="R171"/>
  <c r="BK181"/>
  <c r="J181"/>
  <c r="J100"/>
  <c r="T181"/>
  <c r="P206"/>
  <c r="R213"/>
  <c r="T231"/>
  <c r="T230"/>
  <c i="3" r="R129"/>
  <c r="R128"/>
  <c r="BK176"/>
  <c r="J176"/>
  <c r="J102"/>
  <c r="BK183"/>
  <c r="J183"/>
  <c r="J103"/>
  <c i="4" r="R130"/>
  <c r="T156"/>
  <c r="R171"/>
  <c r="R170"/>
  <c i="3" r="P158"/>
  <c r="R183"/>
  <c i="4" r="T130"/>
  <c r="T129"/>
  <c r="BK156"/>
  <c r="J156"/>
  <c r="J100"/>
  <c r="BK171"/>
  <c r="J171"/>
  <c r="J103"/>
  <c r="T178"/>
  <c i="2" r="BK134"/>
  <c r="J134"/>
  <c r="J98"/>
  <c r="T171"/>
  <c r="P181"/>
  <c r="R181"/>
  <c r="BK206"/>
  <c r="J206"/>
  <c r="J102"/>
  <c r="T213"/>
  <c r="P231"/>
  <c r="P230"/>
  <c r="P238"/>
  <c i="3" r="T129"/>
  <c r="T128"/>
  <c r="T127"/>
  <c r="T176"/>
  <c r="T175"/>
  <c i="4" r="BK130"/>
  <c r="J130"/>
  <c r="J98"/>
  <c r="P150"/>
  <c r="R156"/>
  <c r="BK178"/>
  <c r="J178"/>
  <c r="J104"/>
  <c i="2" r="BK245"/>
  <c r="J245"/>
  <c r="J111"/>
  <c r="BK248"/>
  <c r="J248"/>
  <c r="J112"/>
  <c i="3" r="BK188"/>
  <c r="J188"/>
  <c r="J105"/>
  <c r="BK193"/>
  <c r="J193"/>
  <c r="J107"/>
  <c i="4" r="BK168"/>
  <c r="J168"/>
  <c r="J101"/>
  <c i="2" r="BK241"/>
  <c r="J241"/>
  <c r="J109"/>
  <c r="BK243"/>
  <c r="J243"/>
  <c r="J110"/>
  <c i="4" r="BK185"/>
  <c r="J185"/>
  <c r="J107"/>
  <c i="3" r="BK190"/>
  <c r="J190"/>
  <c r="J106"/>
  <c r="BK186"/>
  <c r="J186"/>
  <c r="J104"/>
  <c r="BK173"/>
  <c r="J173"/>
  <c r="J100"/>
  <c i="4" r="BK181"/>
  <c r="J181"/>
  <c r="J105"/>
  <c r="BK183"/>
  <c r="J183"/>
  <c r="J106"/>
  <c i="2" r="BK228"/>
  <c r="J228"/>
  <c r="J105"/>
  <c i="4" r="BK188"/>
  <c r="J188"/>
  <c r="J108"/>
  <c i="3" r="BK175"/>
  <c r="J175"/>
  <c r="J101"/>
  <c i="4" r="F92"/>
  <c r="BE133"/>
  <c r="BE166"/>
  <c r="BE184"/>
  <c i="3" r="J129"/>
  <c r="J98"/>
  <c i="4" r="E118"/>
  <c r="BE144"/>
  <c r="BE157"/>
  <c r="BE177"/>
  <c r="BE135"/>
  <c r="BE148"/>
  <c r="BE159"/>
  <c r="BE161"/>
  <c r="BE162"/>
  <c r="BE164"/>
  <c r="J122"/>
  <c r="BE131"/>
  <c r="BE146"/>
  <c r="BE152"/>
  <c r="BE154"/>
  <c r="BE176"/>
  <c r="BE137"/>
  <c r="BE139"/>
  <c r="BE151"/>
  <c r="BE172"/>
  <c r="BE179"/>
  <c r="BE180"/>
  <c r="BE182"/>
  <c r="BE186"/>
  <c r="BE143"/>
  <c r="BE141"/>
  <c r="BE169"/>
  <c r="BE173"/>
  <c r="BE174"/>
  <c r="BE175"/>
  <c r="BE189"/>
  <c i="2" r="BK230"/>
  <c r="J230"/>
  <c r="J106"/>
  <c i="3" r="E85"/>
  <c r="F92"/>
  <c r="BE130"/>
  <c r="BE169"/>
  <c r="BE189"/>
  <c r="J89"/>
  <c r="BE138"/>
  <c r="BE141"/>
  <c r="BE171"/>
  <c i="2" r="BK133"/>
  <c r="J133"/>
  <c r="J97"/>
  <c i="3" r="BE132"/>
  <c r="BE134"/>
  <c r="BE159"/>
  <c r="BE187"/>
  <c r="BE148"/>
  <c r="BE154"/>
  <c r="BE156"/>
  <c r="BE181"/>
  <c r="BE182"/>
  <c r="BE146"/>
  <c r="BE151"/>
  <c r="BE161"/>
  <c r="BE163"/>
  <c r="BE166"/>
  <c r="BE167"/>
  <c r="BE178"/>
  <c r="BE179"/>
  <c r="BE131"/>
  <c r="BE143"/>
  <c r="BE174"/>
  <c r="BE177"/>
  <c r="BE184"/>
  <c r="BE185"/>
  <c r="BE194"/>
  <c r="BE135"/>
  <c r="BE149"/>
  <c r="BE180"/>
  <c r="BE191"/>
  <c i="2" r="F92"/>
  <c r="BE145"/>
  <c r="BE153"/>
  <c r="BE169"/>
  <c r="BE178"/>
  <c r="BE184"/>
  <c r="BE211"/>
  <c r="BE212"/>
  <c r="BE227"/>
  <c r="BE232"/>
  <c r="BE140"/>
  <c r="BE141"/>
  <c r="BE173"/>
  <c r="BE190"/>
  <c r="BE200"/>
  <c r="BE207"/>
  <c r="BE209"/>
  <c r="BE215"/>
  <c r="BE217"/>
  <c r="BE219"/>
  <c r="BE137"/>
  <c r="BE138"/>
  <c r="BE139"/>
  <c r="BE151"/>
  <c r="BE156"/>
  <c r="BE177"/>
  <c r="BE143"/>
  <c r="BE172"/>
  <c r="BE180"/>
  <c r="BE192"/>
  <c r="BE226"/>
  <c r="BE233"/>
  <c r="BE234"/>
  <c r="BE246"/>
  <c r="E85"/>
  <c r="BE158"/>
  <c r="BE162"/>
  <c r="BE163"/>
  <c r="BE165"/>
  <c r="BE186"/>
  <c r="BE202"/>
  <c r="BE216"/>
  <c r="BE235"/>
  <c r="BE236"/>
  <c r="BE237"/>
  <c r="BE240"/>
  <c r="BE244"/>
  <c r="BE135"/>
  <c r="BE147"/>
  <c r="BE167"/>
  <c r="BE182"/>
  <c r="BE204"/>
  <c r="BE223"/>
  <c r="J126"/>
  <c r="BE160"/>
  <c r="BE195"/>
  <c r="BE196"/>
  <c r="BE210"/>
  <c r="BE214"/>
  <c r="BE221"/>
  <c r="BE150"/>
  <c r="BE175"/>
  <c r="BE179"/>
  <c r="BE183"/>
  <c r="BE187"/>
  <c r="BE188"/>
  <c r="BE198"/>
  <c r="BE229"/>
  <c r="BE239"/>
  <c r="BE242"/>
  <c r="BE249"/>
  <c i="3" r="F36"/>
  <c i="1" r="BC96"/>
  <c i="3" r="F35"/>
  <c i="1" r="BB96"/>
  <c i="2" r="F37"/>
  <c i="1" r="BD95"/>
  <c i="4" r="F36"/>
  <c i="1" r="BC97"/>
  <c i="3" r="J34"/>
  <c i="1" r="AW96"/>
  <c i="3" r="F37"/>
  <c i="1" r="BD96"/>
  <c i="2" r="J34"/>
  <c i="1" r="AW95"/>
  <c i="4" r="J34"/>
  <c i="1" r="AW97"/>
  <c i="2" r="F35"/>
  <c i="1" r="BB95"/>
  <c i="4" r="F35"/>
  <c i="1" r="BB97"/>
  <c i="2" r="F34"/>
  <c i="1" r="BA95"/>
  <c i="4" r="F37"/>
  <c i="1" r="BD97"/>
  <c i="3" r="F34"/>
  <c i="1" r="BA96"/>
  <c i="4" r="F34"/>
  <c i="1" r="BA97"/>
  <c i="2" r="F36"/>
  <c i="1" r="BC95"/>
  <c i="2" l="1" r="R133"/>
  <c i="3" r="R175"/>
  <c r="R127"/>
  <c r="P175"/>
  <c i="4" r="P129"/>
  <c r="P128"/>
  <c i="1" r="AU97"/>
  <c i="2" r="R230"/>
  <c i="4" r="T170"/>
  <c r="T128"/>
  <c i="3" r="BK128"/>
  <c r="J128"/>
  <c r="J97"/>
  <c i="4" r="R129"/>
  <c r="R128"/>
  <c i="2" r="P133"/>
  <c r="P132"/>
  <c i="1" r="AU95"/>
  <c i="3" r="P128"/>
  <c r="P127"/>
  <c i="1" r="AU96"/>
  <c i="2" r="T133"/>
  <c r="T132"/>
  <c i="4" r="BK129"/>
  <c r="BK128"/>
  <c r="J128"/>
  <c r="J96"/>
  <c r="BK170"/>
  <c r="J170"/>
  <c r="J102"/>
  <c i="3" r="BK127"/>
  <c r="J127"/>
  <c r="J96"/>
  <c i="2" r="BK132"/>
  <c r="J132"/>
  <c r="J96"/>
  <c i="3" r="F33"/>
  <c i="1" r="AZ96"/>
  <c r="BA94"/>
  <c r="AW94"/>
  <c r="AK30"/>
  <c i="2" r="J33"/>
  <c i="1" r="AV95"/>
  <c r="AT95"/>
  <c i="2" r="F33"/>
  <c i="1" r="AZ95"/>
  <c i="3" r="J33"/>
  <c i="1" r="AV96"/>
  <c r="AT96"/>
  <c r="BC94"/>
  <c r="W32"/>
  <c r="BD94"/>
  <c r="W33"/>
  <c i="4" r="J33"/>
  <c i="1" r="AV97"/>
  <c r="AT97"/>
  <c r="BB94"/>
  <c r="W31"/>
  <c i="4" r="F33"/>
  <c i="1" r="AZ97"/>
  <c i="2" l="1" r="R132"/>
  <c i="4" r="J129"/>
  <c r="J97"/>
  <c i="1" r="AU94"/>
  <c r="W30"/>
  <c i="4" r="J30"/>
  <c i="1" r="AG97"/>
  <c i="2" r="J30"/>
  <c i="1" r="AG95"/>
  <c r="AZ94"/>
  <c r="W29"/>
  <c i="3" r="J30"/>
  <c i="1" r="AG96"/>
  <c r="AN96"/>
  <c r="AY94"/>
  <c r="AX94"/>
  <c i="4" l="1" r="J39"/>
  <c i="3" r="J39"/>
  <c i="2" r="J39"/>
  <c i="1" r="AN95"/>
  <c r="AN97"/>
  <c r="AG94"/>
  <c r="AK2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<sst xmlns="http://schemas.openxmlformats.org/spreadsheetml/2006/main">
  <si>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</si>
  <si>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</si>
  <si>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</si>
  <si>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</si>
  <si>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</si>
  <si>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{e73a18ab-32c1-43ed-a78e-b653214789d3}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</si>
  <si>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</si>
  <si>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</si>
  <si>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</si>
  <si>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</si>
  <si>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</si>
  <si>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</si>
  <si>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</si>
  <si>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</si>
  <si>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20211009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</si>
  <si>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</si>
  <si>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</si>
  <si>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POLNÍ CESTY BĚLČICE - ZÁHROBÍ (2)</t>
  </si>
  <si>
    <t>KSO:</t>
  </si>
  <si>
    <t>CC-CZ:</t>
  </si>
  <si>
    <t>Místo:</t>
  </si>
  <si>
    <t>Záhrobí</t>
  </si>
  <si>
    <t>Datum:</t>
  </si>
  <si>
    <t>30. 10. 2021</t>
  </si>
  <si>
    <t>Zadavatel:</t>
  </si>
  <si>
    <t>IČ:</t>
  </si>
  <si>
    <t>01312774</t>
  </si>
  <si>
    <t>SPU Strakonice</t>
  </si>
  <si>
    <t>DIČ:</t>
  </si>
  <si>
    <t>CZ01312774</t>
  </si>
  <si>
    <t>Uchazeč:</t>
  </si>
  <si>
    <t>Vyplň údaj</t>
  </si>
  <si>
    <t>Projektant:</t>
  </si>
  <si>
    <t>06016910</t>
  </si>
  <si>
    <t>S-pro servis s.r.o.</t>
  </si>
  <si>
    <t>CZ06016910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</si>
  <si>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</si>
  <si>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</si>
  <si>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</si>
  <si>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</si>
  <si>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</si>
  <si>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</si>
  <si>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</si>
  <si>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</si>
  <si>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</si>
  <si>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</si>
  <si>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</si>
  <si>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</si>
  <si>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</si>
  <si>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</si>
  <si>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</si>
  <si>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</si>
  <si>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</si>
  <si>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</si>
  <si>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</si>
  <si>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</si>
  <si>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</si>
  <si>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</si>
  <si>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</si>
  <si>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</si>
  <si>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</si>
  <si>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</si>
  <si>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</si>
  <si>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</si>
  <si>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</si>
  <si>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</si>
  <si>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</si>
  <si>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</si>
  <si>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</si>
  <si>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</si>
  <si>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</si>
  <si>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</si>
  <si>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</si>
  <si>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</si>
  <si>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</si>
  <si>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</si>
  <si>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</si>
  <si>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</si>
  <si>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</si>
  <si>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</si>
  <si>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</si>
  <si>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</si>
  <si>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</si>
  <si>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</si>
  <si>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202110091</t>
  </si>
  <si>
    <t>SO 101 - POLNÍ CESTA C1 k.ú. ZÁHROBÍ</t>
  </si>
  <si>
    <t>STA</t>
  </si>
  <si>
    <t>1</t>
  </si>
  <si>
    <t>{7ed25cdd-704a-48e8-a4cf-80b9273a6101}</t>
  </si>
  <si>
    <t>2</t>
  </si>
  <si>
    <t>202110092</t>
  </si>
  <si>
    <t>SO 102 - POLNÍ CESTA C2 k.ú. ZÁHROBÍ</t>
  </si>
  <si>
    <t>{aea13fc4-743b-4f38-8450-78ba6988ce3a}</t>
  </si>
  <si>
    <t>202110093</t>
  </si>
  <si>
    <t>SO 103 - LESNÍ CESTA C1 k.ú. ZÁHROBÍ</t>
  </si>
  <si>
    <t>{e5efef63-e92c-436f-89ce-8a2a4ad748f5}</t>
  </si>
  <si>
    <t>KRYCÍ LIST SOUPISU PRACÍ</t>
  </si>
  <si>
    <t>Objekt:</t>
  </si>
  <si>
    <t>202110091 - SO 101 - POLNÍ CESTA C1 k.ú. ZÁHROBÍ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</si>
  <si>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</si>
  <si>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</si>
  <si>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</si>
  <si>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</si>
  <si>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</si>
  <si>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</si>
  <si>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</si>
  <si>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</si>
  <si>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</si>
  <si>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</si>
  <si>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</si>
  <si>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</si>
  <si>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</si>
  <si>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</si>
  <si>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</si>
  <si>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</si>
  <si>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</si>
  <si>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</si>
  <si>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</si>
  <si>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</si>
  <si>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</si>
  <si>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</si>
  <si>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</si>
  <si>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</si>
  <si>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</si>
  <si>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</si>
  <si>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</si>
  <si>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</si>
  <si>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</si>
  <si>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</si>
  <si>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</si>
  <si>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</si>
  <si>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</si>
  <si>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</si>
  <si>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</si>
  <si>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</si>
  <si>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</si>
  <si>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</si>
  <si>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</si>
  <si>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111211201</t>
  </si>
  <si>
    <t>Odstranění křovin a stromů průměru kmene do 100 mm i s kořeny sklonu terénu přes 1:5 ručně</t>
  </si>
  <si>
    <t>m2</t>
  </si>
  <si>
    <t>CS ÚRS 2023 01</t>
  </si>
  <si>
    <t>4</t>
  </si>
  <si>
    <t>-214440786</t>
  </si>
  <si>
    <t>VV</t>
  </si>
  <si>
    <t>480+900</t>
  </si>
  <si>
    <t>112101101</t>
  </si>
  <si>
    <t>Odstranění stromů listnatých průměru kmene do 300 mm</t>
  </si>
  <si>
    <t>kus</t>
  </si>
  <si>
    <t>-639613205</t>
  </si>
  <si>
    <t>3</t>
  </si>
  <si>
    <t>112101102</t>
  </si>
  <si>
    <t>Odstranění stromů listnatých průměru kmene do 500 mm</t>
  </si>
  <si>
    <t>1472839923</t>
  </si>
  <si>
    <t>112101121</t>
  </si>
  <si>
    <t>Odstranění stromů jehličnatých průměru kmene do 300 mm</t>
  </si>
  <si>
    <t>-1867908708</t>
  </si>
  <si>
    <t>5</t>
  </si>
  <si>
    <t>112251102</t>
  </si>
  <si>
    <t>Odstranění pařezů D do 500 mm</t>
  </si>
  <si>
    <t>804470641</t>
  </si>
  <si>
    <t>6</t>
  </si>
  <si>
    <t>113107229</t>
  </si>
  <si>
    <t>Odstranění podkladu z cihelné drtě tl 150 mm strojně pl přes 200 m2</t>
  </si>
  <si>
    <t>1752388378</t>
  </si>
  <si>
    <t>(950-680)*4,52</t>
  </si>
  <si>
    <t>7</t>
  </si>
  <si>
    <t>122151404</t>
  </si>
  <si>
    <t>Vykopávky v zemníku na suchu v hornině třídy těžitelnosti I, skupiny 1 a 2 objem do 500 m3 strojně</t>
  </si>
  <si>
    <t>m3</t>
  </si>
  <si>
    <t>-1114701920</t>
  </si>
  <si>
    <t>P</t>
  </si>
  <si>
    <t>Poznámka k položce:_x000d_
naložení pro zpětné použití místo ŠD v trase</t>
  </si>
  <si>
    <t>8</t>
  </si>
  <si>
    <t>122251104</t>
  </si>
  <si>
    <t>Odkopávky a prokopávky nezapažené v hornině třídy těžitelnosti I, skupiny 3 objem do 500 m3 strojně</t>
  </si>
  <si>
    <t>70475962</t>
  </si>
  <si>
    <t>680*4,52*0,15+(1168-950)*4,52*0,15</t>
  </si>
  <si>
    <t>9</t>
  </si>
  <si>
    <t>1712814099</t>
  </si>
  <si>
    <t>Poznámka k položce:_x000d_
výkop pro sanaci_x000d_
fakturace podle skutečně provedeného množství</t>
  </si>
  <si>
    <t>680*0,2*4,52+(950-680)*0,4*4,52</t>
  </si>
  <si>
    <t>10</t>
  </si>
  <si>
    <t>131251201</t>
  </si>
  <si>
    <t>Hloubení jam zapažených v hornině třídy těžitelnosti I, skupiny 3 objem do 20 m3 strojně</t>
  </si>
  <si>
    <t>1909565990</t>
  </si>
  <si>
    <t>11</t>
  </si>
  <si>
    <t>132251103</t>
  </si>
  <si>
    <t xml:space="preserve">Hloubení rýh nezapažených  š do 800 mm v hornině třídy těžitelnosti I, skupiny 3 objem do 100 m3 strojně</t>
  </si>
  <si>
    <t>1515383506</t>
  </si>
  <si>
    <t>1734,65*0,5*0,5</t>
  </si>
  <si>
    <t>12</t>
  </si>
  <si>
    <t>162351104</t>
  </si>
  <si>
    <t>Vodorovné přemístění do 1000 m výkopku/sypaniny z horniny třídy těžitelnosti I, skupiny 1 až 3</t>
  </si>
  <si>
    <t>2075282094</t>
  </si>
  <si>
    <t>Poznámka k položce:_x000d_
převoz z mezideponie do trasy (náhrada ŠD)</t>
  </si>
  <si>
    <t>2*403,334</t>
  </si>
  <si>
    <t>13</t>
  </si>
  <si>
    <t>162751117</t>
  </si>
  <si>
    <t>Vodorovné přemístění do 10000 m výkopku/sypaniny z horniny třídy těžitelnosti I, skupiny 1 až 3</t>
  </si>
  <si>
    <t>1454720600</t>
  </si>
  <si>
    <t>559,005+433,663+4</t>
  </si>
  <si>
    <t>14</t>
  </si>
  <si>
    <t>1969652037</t>
  </si>
  <si>
    <t>166151101</t>
  </si>
  <si>
    <t>Přehození neulehlého výkopku z horniny třídy těžitelnosti I, skupiny 1 až 3</t>
  </si>
  <si>
    <t>352582735</t>
  </si>
  <si>
    <t>Poznámka k položce:_x000d_
přehození deponovaného výkopku pro zpětné použití v trase</t>
  </si>
  <si>
    <t>16</t>
  </si>
  <si>
    <t>171151112</t>
  </si>
  <si>
    <t>Uložení sypaniny z hornin nesoudržných kamenitých do násypů zhutněných strojně</t>
  </si>
  <si>
    <t>-1421352362</t>
  </si>
  <si>
    <t>17</t>
  </si>
  <si>
    <t>171251201</t>
  </si>
  <si>
    <t>Uložení sypaniny na skládky nebo meziskládky</t>
  </si>
  <si>
    <t>-623266245</t>
  </si>
  <si>
    <t>403,334+559,005+433,663+4</t>
  </si>
  <si>
    <t>18</t>
  </si>
  <si>
    <t>-236979142</t>
  </si>
  <si>
    <t>19</t>
  </si>
  <si>
    <t>181101131</t>
  </si>
  <si>
    <t>Úprava pozemku s rozpojením, přehrnutím, urovnáním a přehrnutím do 20 m zeminy tř 3</t>
  </si>
  <si>
    <t>497925698</t>
  </si>
  <si>
    <t>5560,647*0,15</t>
  </si>
  <si>
    <t>20</t>
  </si>
  <si>
    <t>181951112</t>
  </si>
  <si>
    <t>Úprava pláně v hornině třídy těžitelnosti I, skupiny 1 až 3 se zhutněním strojně</t>
  </si>
  <si>
    <t>-1081765301</t>
  </si>
  <si>
    <t>4307,24*1,291</t>
  </si>
  <si>
    <t>Zakládání</t>
  </si>
  <si>
    <t>212752402</t>
  </si>
  <si>
    <t>Trativod z drenážních trubek korugovaných PE-HD SN 8 perforace 360° včetně lože otevřený výkop DN 150 pro liniové stavby</t>
  </si>
  <si>
    <t>m</t>
  </si>
  <si>
    <t>1704433366</t>
  </si>
  <si>
    <t>22</t>
  </si>
  <si>
    <t>214500111</t>
  </si>
  <si>
    <t>Zřízení výplně rýh s drenážním potrubím do DN 200 16/32 v do 300 mm</t>
  </si>
  <si>
    <t>343458879</t>
  </si>
  <si>
    <t>Poznámka k položce:_x000d_
doplnění rýhy nad obsyp a podsyp</t>
  </si>
  <si>
    <t>23</t>
  </si>
  <si>
    <t>M</t>
  </si>
  <si>
    <t>58344121</t>
  </si>
  <si>
    <t>štěrk frakce 16/32</t>
  </si>
  <si>
    <t>t</t>
  </si>
  <si>
    <t>484674206</t>
  </si>
  <si>
    <t>1734,65*0,234*1,75</t>
  </si>
  <si>
    <t>24</t>
  </si>
  <si>
    <t>273321117</t>
  </si>
  <si>
    <t>Základové desky mostních konstrukcí ze ŽB C 25/30</t>
  </si>
  <si>
    <t>1897383383</t>
  </si>
  <si>
    <t>25</t>
  </si>
  <si>
    <t>273361412</t>
  </si>
  <si>
    <t>Výztuž základových desek ze svařovaných sítí do 8 kg/m2</t>
  </si>
  <si>
    <t>299121459</t>
  </si>
  <si>
    <t>26</t>
  </si>
  <si>
    <t>274354111</t>
  </si>
  <si>
    <t>Bednění základových pasů - zřízení</t>
  </si>
  <si>
    <t>528958770</t>
  </si>
  <si>
    <t>27</t>
  </si>
  <si>
    <t>274354211</t>
  </si>
  <si>
    <t>Bednění základových pasů - odstranění</t>
  </si>
  <si>
    <t>799033474</t>
  </si>
  <si>
    <t>Vodorovné konstrukce</t>
  </si>
  <si>
    <t>28</t>
  </si>
  <si>
    <t>451313511</t>
  </si>
  <si>
    <t>Podkladní vrstva z betonu prostého se zvýšenými nároky na prostředí pod dlažbu tl do 100 mm</t>
  </si>
  <si>
    <t>1748019024</t>
  </si>
  <si>
    <t>29</t>
  </si>
  <si>
    <t>452318510</t>
  </si>
  <si>
    <t>Zajišťovací práh z betonu prostého se zvýšenými nároky na prostředí</t>
  </si>
  <si>
    <t>-1588086455</t>
  </si>
  <si>
    <t>30</t>
  </si>
  <si>
    <t>462511111</t>
  </si>
  <si>
    <t>Zához prostoru z lomového kamene</t>
  </si>
  <si>
    <t>-1739188478</t>
  </si>
  <si>
    <t>Komunikace pozemní</t>
  </si>
  <si>
    <t>31</t>
  </si>
  <si>
    <t>564231111</t>
  </si>
  <si>
    <t>Podklad nebo podsyp ze štěrkopísku ŠP tl 100 mm</t>
  </si>
  <si>
    <t>-2015311</t>
  </si>
  <si>
    <t>32</t>
  </si>
  <si>
    <t>564251111</t>
  </si>
  <si>
    <t>Podklad nebo podsyp ze štěrkopísku ŠP tl 150 mm</t>
  </si>
  <si>
    <t>-1762033286</t>
  </si>
  <si>
    <t>33</t>
  </si>
  <si>
    <t>564851111</t>
  </si>
  <si>
    <t>Podklad ze štěrkodrtě ŠD tl 150 mm</t>
  </si>
  <si>
    <t>-1695409040</t>
  </si>
  <si>
    <t>4307,24*1,214</t>
  </si>
  <si>
    <t>34</t>
  </si>
  <si>
    <t>412013244</t>
  </si>
  <si>
    <t>4307,24*1,256</t>
  </si>
  <si>
    <t>35</t>
  </si>
  <si>
    <t>564861111</t>
  </si>
  <si>
    <t>Podklad ze štěrkodrtě ŠD tl 200 mm</t>
  </si>
  <si>
    <t>1243497672</t>
  </si>
  <si>
    <t>Poznámka k položce:_x000d_
sanace_x000d_
fakturace podle skutečně provedeného množství</t>
  </si>
  <si>
    <t>680*4,52+(950-680)*4,52*2</t>
  </si>
  <si>
    <t>36</t>
  </si>
  <si>
    <t>569831111</t>
  </si>
  <si>
    <t>Zpevnění krajnic štěrkodrtí tl 100 mm</t>
  </si>
  <si>
    <t>-1735510516</t>
  </si>
  <si>
    <t>37</t>
  </si>
  <si>
    <t>573411105</t>
  </si>
  <si>
    <t>Jednoduchý nátěr z asfaltu v množství 1,7 kg/m2 s posypem</t>
  </si>
  <si>
    <t>129508240</t>
  </si>
  <si>
    <t>4307,24</t>
  </si>
  <si>
    <t>38</t>
  </si>
  <si>
    <t>573411106</t>
  </si>
  <si>
    <t>Jednoduchý nátěr z asfaltu v množství 1,90 kg/m2 s posypem</t>
  </si>
  <si>
    <t>-502736622</t>
  </si>
  <si>
    <t>39</t>
  </si>
  <si>
    <t>574381112</t>
  </si>
  <si>
    <t>Penetrační makadam hrubý PMH tl 100 mm</t>
  </si>
  <si>
    <t>-751178369</t>
  </si>
  <si>
    <t>4307,24*1,038</t>
  </si>
  <si>
    <t>40</t>
  </si>
  <si>
    <t>594511113</t>
  </si>
  <si>
    <t>Kladení dlažby z lomového kamene tl do 250 mm s provedením lože z betonu</t>
  </si>
  <si>
    <t>1577256318</t>
  </si>
  <si>
    <t>Poznámka k položce:_x000d_
spádiště a nátok - propustky</t>
  </si>
  <si>
    <t>41</t>
  </si>
  <si>
    <t>599632111</t>
  </si>
  <si>
    <t>Vyplnění spár dlažby z lomového kamene MC se zatřením</t>
  </si>
  <si>
    <t>1531164069</t>
  </si>
  <si>
    <t>Poznámka k položce:_x000d_
propustky</t>
  </si>
  <si>
    <t>Trubní vedení</t>
  </si>
  <si>
    <t>42</t>
  </si>
  <si>
    <t>871350320</t>
  </si>
  <si>
    <t>Montáž kanalizačního potrubí hladkého plnostěnného SN 12 z polypropylenu DN 200</t>
  </si>
  <si>
    <t>-1819060470</t>
  </si>
  <si>
    <t>8,2+11,5</t>
  </si>
  <si>
    <t>43</t>
  </si>
  <si>
    <t>28617026</t>
  </si>
  <si>
    <t>trubka kanalizační PP plnostěnná třívrstvá DN 200x1000mm SN12</t>
  </si>
  <si>
    <t>881708365</t>
  </si>
  <si>
    <t>44</t>
  </si>
  <si>
    <t>894812003.WVN</t>
  </si>
  <si>
    <t>Revizní a čistící šachta BASIC z PP šachtové dno DN 400/150 pravý a levý přítok</t>
  </si>
  <si>
    <t>1814747201</t>
  </si>
  <si>
    <t>45</t>
  </si>
  <si>
    <t>894812031</t>
  </si>
  <si>
    <t>Revizní a čistící šachta z PP DN 400 šachtová roura korugovaná bez hrdla světlé hloubky 1000 mm</t>
  </si>
  <si>
    <t>-1217352717</t>
  </si>
  <si>
    <t>46</t>
  </si>
  <si>
    <t>28655317</t>
  </si>
  <si>
    <t>poklop šachtový litinový D400 bez odvětrání d 470mm s litinovým rámem a betonovým prstencem systému drenážních šachet pro liniové stavby</t>
  </si>
  <si>
    <t>-853961482</t>
  </si>
  <si>
    <t>Ostatní konstrukce a práce, bourání</t>
  </si>
  <si>
    <t>47</t>
  </si>
  <si>
    <t>919441211</t>
  </si>
  <si>
    <t>Čelo propustku z lomového kamene pro propustek z trub DN 300 až 500</t>
  </si>
  <si>
    <t>-2087828300</t>
  </si>
  <si>
    <t>48</t>
  </si>
  <si>
    <t>919521120</t>
  </si>
  <si>
    <t>Zřízení silničního propustku z trub betonových nebo ŽB DN 400</t>
  </si>
  <si>
    <t>879196427</t>
  </si>
  <si>
    <t>49</t>
  </si>
  <si>
    <t>59222022</t>
  </si>
  <si>
    <t>trouba ŽB hrdlová DN 400</t>
  </si>
  <si>
    <t>1549491073</t>
  </si>
  <si>
    <t>50</t>
  </si>
  <si>
    <t>919535558</t>
  </si>
  <si>
    <t>Obetonování trubního propustku betonem prostým tř. C 20/25</t>
  </si>
  <si>
    <t>-1780957255</t>
  </si>
  <si>
    <t>Poznámka k položce:_x000d_
obetonování HOZ 1,085_x000d_
CETIN ZU</t>
  </si>
  <si>
    <t>51</t>
  </si>
  <si>
    <t>966008112</t>
  </si>
  <si>
    <t>Bourání trubního propustku do DN 500</t>
  </si>
  <si>
    <t>-410350377</t>
  </si>
  <si>
    <t>997</t>
  </si>
  <si>
    <t>Přesun sutě</t>
  </si>
  <si>
    <t>52</t>
  </si>
  <si>
    <t>997221551</t>
  </si>
  <si>
    <t>Vodorovná doprava suti ze sypkých materiálů do 1 km</t>
  </si>
  <si>
    <t>849453278</t>
  </si>
  <si>
    <t>Poznámka k položce:_x000d_
skládka Němčice - 20 km, doplatek 19 x</t>
  </si>
  <si>
    <t>53</t>
  </si>
  <si>
    <t>997221559</t>
  </si>
  <si>
    <t>Příplatek ZKD 1 km u vodorovné dopravy suti ze sypkých materiálů</t>
  </si>
  <si>
    <t>800317050</t>
  </si>
  <si>
    <t>Poznámka k položce:_x000d_
Němčice - 20 km (doplatek 19x)</t>
  </si>
  <si>
    <t>361,266*19</t>
  </si>
  <si>
    <t>54</t>
  </si>
  <si>
    <t>997221861</t>
  </si>
  <si>
    <t>Poplatek za uložení stavebního odpadu na recyklační skládce (skládkovné) z prostého betonu pod kódem 17 01 01</t>
  </si>
  <si>
    <t>-1836429494</t>
  </si>
  <si>
    <t>55</t>
  </si>
  <si>
    <t>997221873</t>
  </si>
  <si>
    <t>Poplatek za uložení stavebního odpadu na recyklační skládce (skládkovné) zeminy a kamení zatříděného do Katalogu odpadů pod kódem 17 05 04</t>
  </si>
  <si>
    <t>-1462253858</t>
  </si>
  <si>
    <t>998</t>
  </si>
  <si>
    <t>Přesun hmot</t>
  </si>
  <si>
    <t>56</t>
  </si>
  <si>
    <t>998225111</t>
  </si>
  <si>
    <t>Přesun hmot pro pozemní komunikace s krytem z kamene, monolitickým betonovým nebo živičným</t>
  </si>
  <si>
    <t>489252066</t>
  </si>
  <si>
    <t>VRN</t>
  </si>
  <si>
    <t>Vedlejší rozpočtové náklady</t>
  </si>
  <si>
    <t>VRN1</t>
  </si>
  <si>
    <t>Průzkumné, geodetické a projektové práce</t>
  </si>
  <si>
    <t>57</t>
  </si>
  <si>
    <t>011314000</t>
  </si>
  <si>
    <t>Archeologický dohled</t>
  </si>
  <si>
    <t>kpl</t>
  </si>
  <si>
    <t>1024</t>
  </si>
  <si>
    <t>-643624753</t>
  </si>
  <si>
    <t>58</t>
  </si>
  <si>
    <t>011324000</t>
  </si>
  <si>
    <t>Archeologický průzkum</t>
  </si>
  <si>
    <t>-222148739</t>
  </si>
  <si>
    <t>59</t>
  </si>
  <si>
    <t>012103000</t>
  </si>
  <si>
    <t>Geodetické práce před výstavbou - vytýčení inž. sítí</t>
  </si>
  <si>
    <t>1218576762</t>
  </si>
  <si>
    <t>60</t>
  </si>
  <si>
    <t>012203000</t>
  </si>
  <si>
    <t>Geodetické práce při provádění a při dokončení stavby</t>
  </si>
  <si>
    <t>787228367</t>
  </si>
  <si>
    <t>61</t>
  </si>
  <si>
    <t>012303000</t>
  </si>
  <si>
    <t>Geodetické práce po výstavbě - zaměření skutečného stavu</t>
  </si>
  <si>
    <t>-1022497837</t>
  </si>
  <si>
    <t>62</t>
  </si>
  <si>
    <t>013254000</t>
  </si>
  <si>
    <t>Dokumentace skutečného provedení stavby</t>
  </si>
  <si>
    <t>-1372766813</t>
  </si>
  <si>
    <t>VRN3</t>
  </si>
  <si>
    <t>Zařízení staveniště</t>
  </si>
  <si>
    <t>63</t>
  </si>
  <si>
    <t>032002000</t>
  </si>
  <si>
    <t>Vybavení staveniště</t>
  </si>
  <si>
    <t>96650128</t>
  </si>
  <si>
    <t>64</t>
  </si>
  <si>
    <t>034503000</t>
  </si>
  <si>
    <t>Informační tabule na staveništi</t>
  </si>
  <si>
    <t>ks</t>
  </si>
  <si>
    <t>317147392</t>
  </si>
  <si>
    <t>VRN4</t>
  </si>
  <si>
    <t>Inženýrská činnost</t>
  </si>
  <si>
    <t>65</t>
  </si>
  <si>
    <t>042903000</t>
  </si>
  <si>
    <t>Ostatní posudky - zkoušky hutnění</t>
  </si>
  <si>
    <t>184998442</t>
  </si>
  <si>
    <t>VRN6</t>
  </si>
  <si>
    <t>Územní vlivy</t>
  </si>
  <si>
    <t>66</t>
  </si>
  <si>
    <t>062002000</t>
  </si>
  <si>
    <t>Ztížené dopravní podmínky</t>
  </si>
  <si>
    <t>-1653811411</t>
  </si>
  <si>
    <t>VRN7</t>
  </si>
  <si>
    <t>Provozní vlivy</t>
  </si>
  <si>
    <t>67</t>
  </si>
  <si>
    <t>070001000</t>
  </si>
  <si>
    <t>Provozní vlivy - DIO</t>
  </si>
  <si>
    <t>Kč</t>
  </si>
  <si>
    <t>-761869735</t>
  </si>
  <si>
    <t>Poznámka k položce:_x000d_
vyřízení přechodné úpravy provozu a zvláštního užívání komunikací_x000d_
montáž a demontáž dočasných dopravních značekdle DIO_x000d_
dopravní značky dle DIO</t>
  </si>
  <si>
    <t>VRN9</t>
  </si>
  <si>
    <t>Ostatní náklady</t>
  </si>
  <si>
    <t>68</t>
  </si>
  <si>
    <t>091003000</t>
  </si>
  <si>
    <t>Ostatní náklady bez rozlišení - čištění komunikací</t>
  </si>
  <si>
    <t>-722272615</t>
  </si>
  <si>
    <t>202110092 - SO 102 - POLNÍ CESTA C2 k.ú. ZÁHROBÍ</t>
  </si>
  <si>
    <t>1398342855</t>
  </si>
  <si>
    <t>269412445</t>
  </si>
  <si>
    <t>1961752586</t>
  </si>
  <si>
    <t>903446140</t>
  </si>
  <si>
    <t>1102921123</t>
  </si>
  <si>
    <t>159,45*4,52*0,2</t>
  </si>
  <si>
    <t>1130570025</t>
  </si>
  <si>
    <t>2*56,43</t>
  </si>
  <si>
    <t>1614068984</t>
  </si>
  <si>
    <t>108,107-56,43</t>
  </si>
  <si>
    <t>-864253406</t>
  </si>
  <si>
    <t>Poznámka k položce:_x000d_
výkopek pro sanaci_x000d_
fakturace podle skutečně provedeného množství</t>
  </si>
  <si>
    <t>144,143</t>
  </si>
  <si>
    <t>-201426841</t>
  </si>
  <si>
    <t>1793101519</t>
  </si>
  <si>
    <t>1615747831</t>
  </si>
  <si>
    <t>108,107</t>
  </si>
  <si>
    <t>171201221</t>
  </si>
  <si>
    <t>Poplatek za uložení na skládce (skládkovné) zeminy a kamení kód odpadu 17 05 04</t>
  </si>
  <si>
    <t>1515582480</t>
  </si>
  <si>
    <t>144,143*1,75</t>
  </si>
  <si>
    <t>-987869529</t>
  </si>
  <si>
    <t>737,006*0,15</t>
  </si>
  <si>
    <t>-1731734168</t>
  </si>
  <si>
    <t>570,88*1,291</t>
  </si>
  <si>
    <t>-1146257873</t>
  </si>
  <si>
    <t>570,88*1,214</t>
  </si>
  <si>
    <t>1149537396</t>
  </si>
  <si>
    <t>1713167784</t>
  </si>
  <si>
    <t>159,49*4,52</t>
  </si>
  <si>
    <t>1438002472</t>
  </si>
  <si>
    <t>98365716</t>
  </si>
  <si>
    <t>570,88</t>
  </si>
  <si>
    <t>-1337902987</t>
  </si>
  <si>
    <t>146718198</t>
  </si>
  <si>
    <t>570,88*1,038</t>
  </si>
  <si>
    <t>-1064924111</t>
  </si>
  <si>
    <t>-1239305407</t>
  </si>
  <si>
    <t>1690744010</t>
  </si>
  <si>
    <t>863433313</t>
  </si>
  <si>
    <t>1179357218</t>
  </si>
  <si>
    <t>1438936815</t>
  </si>
  <si>
    <t>845973369</t>
  </si>
  <si>
    <t>-888588977</t>
  </si>
  <si>
    <t>1929373384</t>
  </si>
  <si>
    <t>-1990454847</t>
  </si>
  <si>
    <t>-330723014</t>
  </si>
  <si>
    <t>1742564254</t>
  </si>
  <si>
    <t>1364371908</t>
  </si>
  <si>
    <t>202110093 - SO 103 - LESNÍ CESTA C1 k.ú. ZÁHROBÍ</t>
  </si>
  <si>
    <t>1478124383</t>
  </si>
  <si>
    <t>1708687188</t>
  </si>
  <si>
    <t>Poznámka k položce:_x000d_
výkop pro sanaci 1,050 ÷ 1,150</t>
  </si>
  <si>
    <t>62354884</t>
  </si>
  <si>
    <t>466,34*0,5*0,5</t>
  </si>
  <si>
    <t>1537269436</t>
  </si>
  <si>
    <t>2*86,861</t>
  </si>
  <si>
    <t>-1264346577</t>
  </si>
  <si>
    <t>168,82-86,861+116,585</t>
  </si>
  <si>
    <t>1911032443</t>
  </si>
  <si>
    <t>957466982</t>
  </si>
  <si>
    <t>1932061732</t>
  </si>
  <si>
    <t>168,82+116,585</t>
  </si>
  <si>
    <t>-489526446</t>
  </si>
  <si>
    <t>648,624*0,15</t>
  </si>
  <si>
    <t>-128965159</t>
  </si>
  <si>
    <t>502,42*1,291</t>
  </si>
  <si>
    <t>1925588519</t>
  </si>
  <si>
    <t>1200923683</t>
  </si>
  <si>
    <t>-1767531656</t>
  </si>
  <si>
    <t>466,43*0,234*1,75</t>
  </si>
  <si>
    <t>2139687013</t>
  </si>
  <si>
    <t>502,42*1,214</t>
  </si>
  <si>
    <t>-1099520095</t>
  </si>
  <si>
    <t>1802985755</t>
  </si>
  <si>
    <t>-2137836169</t>
  </si>
  <si>
    <t>502,42</t>
  </si>
  <si>
    <t>-505925678</t>
  </si>
  <si>
    <t>321793567</t>
  </si>
  <si>
    <t>502,42*1,038</t>
  </si>
  <si>
    <t>-1612970870</t>
  </si>
  <si>
    <t>-1039843399</t>
  </si>
  <si>
    <t>-1095009606</t>
  </si>
  <si>
    <t>751393313</t>
  </si>
  <si>
    <t>-2009732988</t>
  </si>
  <si>
    <t>-1113281456</t>
  </si>
  <si>
    <t>-858099523</t>
  </si>
  <si>
    <t>-1194147151</t>
  </si>
  <si>
    <t>2084806826</t>
  </si>
  <si>
    <t>-1447655708</t>
  </si>
  <si>
    <t>359556143</t>
  </si>
  <si>
    <t>-32262354</t>
  </si>
  <si>
    <t>86056544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</si>
</sst>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26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29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31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31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31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33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34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35</v>
      </c>
      <c r="AO17" s="20"/>
      <c r="AP17" s="20"/>
      <c r="AQ17" s="20"/>
      <c r="AR17" s="18"/>
      <c r="BE17" s="29"/>
      <c r="BS17" s="15" t="s">
        <v>36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37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33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35</v>
      </c>
      <c r="AO20" s="20"/>
      <c r="AP20" s="20"/>
      <c r="AQ20" s="20"/>
      <c r="AR20" s="18"/>
      <c r="BE20" s="29"/>
      <c r="BS20" s="15" t="s">
        <v>36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38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39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40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41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42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43</v>
      </c>
      <c r="E29" s="45"/>
      <c r="F29" s="30" t="s">
        <v>44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45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46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47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48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49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50</v>
      </c>
      <c r="U35" s="52"/>
      <c r="V35" s="52"/>
      <c r="W35" s="52"/>
      <c r="X35" s="54" t="s">
        <v>51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52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53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54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55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54</v>
      </c>
      <c r="AI60" s="40"/>
      <c r="AJ60" s="40"/>
      <c r="AK60" s="40"/>
      <c r="AL60" s="40"/>
      <c r="AM60" s="62" t="s">
        <v>55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56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57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54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55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54</v>
      </c>
      <c r="AI75" s="40"/>
      <c r="AJ75" s="40"/>
      <c r="AK75" s="40"/>
      <c r="AL75" s="40"/>
      <c r="AM75" s="62" t="s">
        <v>55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58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20211009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POLNÍ CESTY BĚLČICE - ZÁHROBÍ (2)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>Záhrobí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30. 10. 2021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>SPU Strakonice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32</v>
      </c>
      <c r="AJ89" s="38"/>
      <c r="AK89" s="38"/>
      <c r="AL89" s="38"/>
      <c r="AM89" s="78" t="str">
        <f>IF(E17="","",E17)</f>
        <v>S-pro servis s.r.o.</v>
      </c>
      <c r="AN89" s="69"/>
      <c r="AO89" s="69"/>
      <c r="AP89" s="69"/>
      <c r="AQ89" s="38"/>
      <c r="AR89" s="42"/>
      <c r="AS89" s="79" t="s">
        <v>59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30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37</v>
      </c>
      <c r="AJ90" s="38"/>
      <c r="AK90" s="38"/>
      <c r="AL90" s="38"/>
      <c r="AM90" s="78" t="str">
        <f>IF(E20="","",E20)</f>
        <v>S-pro servis s.r.o.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60</v>
      </c>
      <c r="D92" s="92"/>
      <c r="E92" s="92"/>
      <c r="F92" s="92"/>
      <c r="G92" s="92"/>
      <c r="H92" s="93"/>
      <c r="I92" s="94" t="s">
        <v>61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62</v>
      </c>
      <c r="AH92" s="92"/>
      <c r="AI92" s="92"/>
      <c r="AJ92" s="92"/>
      <c r="AK92" s="92"/>
      <c r="AL92" s="92"/>
      <c r="AM92" s="92"/>
      <c r="AN92" s="94" t="s">
        <v>63</v>
      </c>
      <c r="AO92" s="92"/>
      <c r="AP92" s="96"/>
      <c r="AQ92" s="97" t="s">
        <v>64</v>
      </c>
      <c r="AR92" s="42"/>
      <c r="AS92" s="98" t="s">
        <v>65</v>
      </c>
      <c r="AT92" s="99" t="s">
        <v>66</v>
      </c>
      <c r="AU92" s="99" t="s">
        <v>67</v>
      </c>
      <c r="AV92" s="99" t="s">
        <v>68</v>
      </c>
      <c r="AW92" s="99" t="s">
        <v>69</v>
      </c>
      <c r="AX92" s="99" t="s">
        <v>70</v>
      </c>
      <c r="AY92" s="99" t="s">
        <v>71</v>
      </c>
      <c r="AZ92" s="99" t="s">
        <v>72</v>
      </c>
      <c r="BA92" s="99" t="s">
        <v>73</v>
      </c>
      <c r="BB92" s="99" t="s">
        <v>74</v>
      </c>
      <c r="BC92" s="99" t="s">
        <v>75</v>
      </c>
      <c r="BD92" s="100" t="s">
        <v>76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77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ROUND(SUM(AG95:AG97),2)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ROUND(SUM(AS95:AS97),2)</f>
        <v>0</v>
      </c>
      <c r="AT94" s="112">
        <f>ROUND(SUM(AV94:AW94),2)</f>
        <v>0</v>
      </c>
      <c r="AU94" s="113">
        <f>ROUND(SUM(AU95:AU97),5)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ROUND(SUM(AZ95:AZ97),2)</f>
        <v>0</v>
      </c>
      <c r="BA94" s="112">
        <f>ROUND(SUM(BA95:BA97),2)</f>
        <v>0</v>
      </c>
      <c r="BB94" s="112">
        <f>ROUND(SUM(BB95:BB97),2)</f>
        <v>0</v>
      </c>
      <c r="BC94" s="112">
        <f>ROUND(SUM(BC95:BC97),2)</f>
        <v>0</v>
      </c>
      <c r="BD94" s="114">
        <f>ROUND(SUM(BD95:BD97),2)</f>
        <v>0</v>
      </c>
      <c r="BE94" s="6"/>
      <c r="BS94" s="115" t="s">
        <v>78</v>
      </c>
      <c r="BT94" s="115" t="s">
        <v>79</v>
      </c>
      <c r="BU94" s="116" t="s">
        <v>80</v>
      </c>
      <c r="BV94" s="115" t="s">
        <v>81</v>
      </c>
      <c r="BW94" s="115" t="s">
        <v>5</v>
      </c>
      <c r="BX94" s="115" t="s">
        <v>82</v>
      </c>
      <c r="CL94" s="115" t="s">
        <v>1</v>
      </c>
    </row>
    <row r="95" s="7" customFormat="1" ht="24.75" customHeight="1">
      <c r="A95" s="117" t="s">
        <v>83</v>
      </c>
      <c r="B95" s="118"/>
      <c r="C95" s="119"/>
      <c r="D95" s="120" t="s">
        <v>84</v>
      </c>
      <c r="E95" s="120"/>
      <c r="F95" s="120"/>
      <c r="G95" s="120"/>
      <c r="H95" s="120"/>
      <c r="I95" s="121"/>
      <c r="J95" s="120" t="s">
        <v>85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'202110091 - SO 101 - POLN...'!J30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86</v>
      </c>
      <c r="AR95" s="124"/>
      <c r="AS95" s="125">
        <v>0</v>
      </c>
      <c r="AT95" s="126">
        <f>ROUND(SUM(AV95:AW95),2)</f>
        <v>0</v>
      </c>
      <c r="AU95" s="127">
        <f>'202110091 - SO 101 - POLN...'!P132</f>
        <v>0</v>
      </c>
      <c r="AV95" s="126">
        <f>'202110091 - SO 101 - POLN...'!J33</f>
        <v>0</v>
      </c>
      <c r="AW95" s="126">
        <f>'202110091 - SO 101 - POLN...'!J34</f>
        <v>0</v>
      </c>
      <c r="AX95" s="126">
        <f>'202110091 - SO 101 - POLN...'!J35</f>
        <v>0</v>
      </c>
      <c r="AY95" s="126">
        <f>'202110091 - SO 101 - POLN...'!J36</f>
        <v>0</v>
      </c>
      <c r="AZ95" s="126">
        <f>'202110091 - SO 101 - POLN...'!F33</f>
        <v>0</v>
      </c>
      <c r="BA95" s="126">
        <f>'202110091 - SO 101 - POLN...'!F34</f>
        <v>0</v>
      </c>
      <c r="BB95" s="126">
        <f>'202110091 - SO 101 - POLN...'!F35</f>
        <v>0</v>
      </c>
      <c r="BC95" s="126">
        <f>'202110091 - SO 101 - POLN...'!F36</f>
        <v>0</v>
      </c>
      <c r="BD95" s="128">
        <f>'202110091 - SO 101 - POLN...'!F37</f>
        <v>0</v>
      </c>
      <c r="BE95" s="7"/>
      <c r="BT95" s="129" t="s">
        <v>87</v>
      </c>
      <c r="BV95" s="129" t="s">
        <v>81</v>
      </c>
      <c r="BW95" s="129" t="s">
        <v>88</v>
      </c>
      <c r="BX95" s="129" t="s">
        <v>5</v>
      </c>
      <c r="CL95" s="129" t="s">
        <v>1</v>
      </c>
      <c r="CM95" s="129" t="s">
        <v>89</v>
      </c>
    </row>
    <row r="96" s="7" customFormat="1" ht="24.75" customHeight="1">
      <c r="A96" s="117" t="s">
        <v>83</v>
      </c>
      <c r="B96" s="118"/>
      <c r="C96" s="119"/>
      <c r="D96" s="120" t="s">
        <v>90</v>
      </c>
      <c r="E96" s="120"/>
      <c r="F96" s="120"/>
      <c r="G96" s="120"/>
      <c r="H96" s="120"/>
      <c r="I96" s="121"/>
      <c r="J96" s="120" t="s">
        <v>91</v>
      </c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0"/>
      <c r="AF96" s="120"/>
      <c r="AG96" s="122">
        <f>'202110092 - SO 102 - POLN...'!J30</f>
        <v>0</v>
      </c>
      <c r="AH96" s="121"/>
      <c r="AI96" s="121"/>
      <c r="AJ96" s="121"/>
      <c r="AK96" s="121"/>
      <c r="AL96" s="121"/>
      <c r="AM96" s="121"/>
      <c r="AN96" s="122">
        <f>SUM(AG96,AT96)</f>
        <v>0</v>
      </c>
      <c r="AO96" s="121"/>
      <c r="AP96" s="121"/>
      <c r="AQ96" s="123" t="s">
        <v>86</v>
      </c>
      <c r="AR96" s="124"/>
      <c r="AS96" s="125">
        <v>0</v>
      </c>
      <c r="AT96" s="126">
        <f>ROUND(SUM(AV96:AW96),2)</f>
        <v>0</v>
      </c>
      <c r="AU96" s="127">
        <f>'202110092 - SO 102 - POLN...'!P127</f>
        <v>0</v>
      </c>
      <c r="AV96" s="126">
        <f>'202110092 - SO 102 - POLN...'!J33</f>
        <v>0</v>
      </c>
      <c r="AW96" s="126">
        <f>'202110092 - SO 102 - POLN...'!J34</f>
        <v>0</v>
      </c>
      <c r="AX96" s="126">
        <f>'202110092 - SO 102 - POLN...'!J35</f>
        <v>0</v>
      </c>
      <c r="AY96" s="126">
        <f>'202110092 - SO 102 - POLN...'!J36</f>
        <v>0</v>
      </c>
      <c r="AZ96" s="126">
        <f>'202110092 - SO 102 - POLN...'!F33</f>
        <v>0</v>
      </c>
      <c r="BA96" s="126">
        <f>'202110092 - SO 102 - POLN...'!F34</f>
        <v>0</v>
      </c>
      <c r="BB96" s="126">
        <f>'202110092 - SO 102 - POLN...'!F35</f>
        <v>0</v>
      </c>
      <c r="BC96" s="126">
        <f>'202110092 - SO 102 - POLN...'!F36</f>
        <v>0</v>
      </c>
      <c r="BD96" s="128">
        <f>'202110092 - SO 102 - POLN...'!F37</f>
        <v>0</v>
      </c>
      <c r="BE96" s="7"/>
      <c r="BT96" s="129" t="s">
        <v>87</v>
      </c>
      <c r="BV96" s="129" t="s">
        <v>81</v>
      </c>
      <c r="BW96" s="129" t="s">
        <v>92</v>
      </c>
      <c r="BX96" s="129" t="s">
        <v>5</v>
      </c>
      <c r="CL96" s="129" t="s">
        <v>1</v>
      </c>
      <c r="CM96" s="129" t="s">
        <v>89</v>
      </c>
    </row>
    <row r="97" s="7" customFormat="1" ht="24.75" customHeight="1">
      <c r="A97" s="117" t="s">
        <v>83</v>
      </c>
      <c r="B97" s="118"/>
      <c r="C97" s="119"/>
      <c r="D97" s="120" t="s">
        <v>93</v>
      </c>
      <c r="E97" s="120"/>
      <c r="F97" s="120"/>
      <c r="G97" s="120"/>
      <c r="H97" s="120"/>
      <c r="I97" s="121"/>
      <c r="J97" s="120" t="s">
        <v>94</v>
      </c>
      <c r="K97" s="120"/>
      <c r="L97" s="120"/>
      <c r="M97" s="120"/>
      <c r="N97" s="120"/>
      <c r="O97" s="120"/>
      <c r="P97" s="120"/>
      <c r="Q97" s="120"/>
      <c r="R97" s="120"/>
      <c r="S97" s="120"/>
      <c r="T97" s="120"/>
      <c r="U97" s="120"/>
      <c r="V97" s="120"/>
      <c r="W97" s="120"/>
      <c r="X97" s="120"/>
      <c r="Y97" s="120"/>
      <c r="Z97" s="120"/>
      <c r="AA97" s="120"/>
      <c r="AB97" s="120"/>
      <c r="AC97" s="120"/>
      <c r="AD97" s="120"/>
      <c r="AE97" s="120"/>
      <c r="AF97" s="120"/>
      <c r="AG97" s="122">
        <f>'202110093 - SO 103 - LESN...'!J30</f>
        <v>0</v>
      </c>
      <c r="AH97" s="121"/>
      <c r="AI97" s="121"/>
      <c r="AJ97" s="121"/>
      <c r="AK97" s="121"/>
      <c r="AL97" s="121"/>
      <c r="AM97" s="121"/>
      <c r="AN97" s="122">
        <f>SUM(AG97,AT97)</f>
        <v>0</v>
      </c>
      <c r="AO97" s="121"/>
      <c r="AP97" s="121"/>
      <c r="AQ97" s="123" t="s">
        <v>86</v>
      </c>
      <c r="AR97" s="124"/>
      <c r="AS97" s="130">
        <v>0</v>
      </c>
      <c r="AT97" s="131">
        <f>ROUND(SUM(AV97:AW97),2)</f>
        <v>0</v>
      </c>
      <c r="AU97" s="132">
        <f>'202110093 - SO 103 - LESN...'!P128</f>
        <v>0</v>
      </c>
      <c r="AV97" s="131">
        <f>'202110093 - SO 103 - LESN...'!J33</f>
        <v>0</v>
      </c>
      <c r="AW97" s="131">
        <f>'202110093 - SO 103 - LESN...'!J34</f>
        <v>0</v>
      </c>
      <c r="AX97" s="131">
        <f>'202110093 - SO 103 - LESN...'!J35</f>
        <v>0</v>
      </c>
      <c r="AY97" s="131">
        <f>'202110093 - SO 103 - LESN...'!J36</f>
        <v>0</v>
      </c>
      <c r="AZ97" s="131">
        <f>'202110093 - SO 103 - LESN...'!F33</f>
        <v>0</v>
      </c>
      <c r="BA97" s="131">
        <f>'202110093 - SO 103 - LESN...'!F34</f>
        <v>0</v>
      </c>
      <c r="BB97" s="131">
        <f>'202110093 - SO 103 - LESN...'!F35</f>
        <v>0</v>
      </c>
      <c r="BC97" s="131">
        <f>'202110093 - SO 103 - LESN...'!F36</f>
        <v>0</v>
      </c>
      <c r="BD97" s="133">
        <f>'202110093 - SO 103 - LESN...'!F37</f>
        <v>0</v>
      </c>
      <c r="BE97" s="7"/>
      <c r="BT97" s="129" t="s">
        <v>87</v>
      </c>
      <c r="BV97" s="129" t="s">
        <v>81</v>
      </c>
      <c r="BW97" s="129" t="s">
        <v>95</v>
      </c>
      <c r="BX97" s="129" t="s">
        <v>5</v>
      </c>
      <c r="CL97" s="129" t="s">
        <v>1</v>
      </c>
      <c r="CM97" s="129" t="s">
        <v>89</v>
      </c>
    </row>
    <row r="98" s="2" customFormat="1" ht="30" customHeight="1">
      <c r="A98" s="36"/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38"/>
      <c r="AL98" s="38"/>
      <c r="AM98" s="38"/>
      <c r="AN98" s="38"/>
      <c r="AO98" s="38"/>
      <c r="AP98" s="38"/>
      <c r="AQ98" s="38"/>
      <c r="AR98" s="42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</row>
    <row r="99" s="2" customFormat="1" ht="6.96" customHeight="1">
      <c r="A99" s="36"/>
      <c r="B99" s="64"/>
      <c r="C99" s="65"/>
      <c r="D99" s="65"/>
      <c r="E99" s="65"/>
      <c r="F99" s="65"/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/>
      <c r="T99" s="65"/>
      <c r="U99" s="65"/>
      <c r="V99" s="65"/>
      <c r="W99" s="65"/>
      <c r="X99" s="65"/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  <c r="AN99" s="65"/>
      <c r="AO99" s="65"/>
      <c r="AP99" s="65"/>
      <c r="AQ99" s="65"/>
      <c r="AR99" s="42"/>
      <c r="AS99" s="36"/>
      <c r="AT99" s="36"/>
      <c r="AU99" s="36"/>
      <c r="AV99" s="36"/>
      <c r="AW99" s="36"/>
      <c r="AX99" s="36"/>
      <c r="AY99" s="36"/>
      <c r="AZ99" s="36"/>
      <c r="BA99" s="36"/>
      <c r="BB99" s="36"/>
      <c r="BC99" s="36"/>
      <c r="BD99" s="36"/>
      <c r="BE99" s="36"/>
    </row>
  </sheetData>
  <sheetProtection sheet="1" formatColumns="0" formatRows="0" objects="1" scenarios="1" spinCount="100000" saltValue="LgKEdt7Y7HByO/h7ZSVvI+hHw9lVTWMZ7akVgGe9Gx/W8ICD6663uM+LiY+4bOUn1YOu8NHKrHHphSiZxxW/jw==" hashValue="13wwfxPWFBJPgHh6qSsIUzDGTzGLihbcK3+qKJpgyhbYzpEpwoeQCr41SU87XWxd30kvygdZoKSJC9X9gKVA3g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202110091 - SO 101 - POLN...'!C2" display="/"/>
    <hyperlink ref="A96" location="'202110092 - SO 102 - POLN...'!C2" display="/"/>
    <hyperlink ref="A97" location="'202110093 - SO 103 - LES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88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89</v>
      </c>
    </row>
    <row r="4" s="1" customFormat="1" ht="24.96" customHeight="1">
      <c r="B4" s="18"/>
      <c r="D4" s="136" t="s">
        <v>96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POLNÍ CESTY BĚLČICE - ZÁHROBÍ (2)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97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98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30. 10. 2021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26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27</v>
      </c>
      <c r="F15" s="36"/>
      <c r="G15" s="36"/>
      <c r="H15" s="36"/>
      <c r="I15" s="138" t="s">
        <v>28</v>
      </c>
      <c r="J15" s="141" t="s">
        <v>29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30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28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32</v>
      </c>
      <c r="E20" s="36"/>
      <c r="F20" s="36"/>
      <c r="G20" s="36"/>
      <c r="H20" s="36"/>
      <c r="I20" s="138" t="s">
        <v>25</v>
      </c>
      <c r="J20" s="141" t="s">
        <v>33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34</v>
      </c>
      <c r="F21" s="36"/>
      <c r="G21" s="36"/>
      <c r="H21" s="36"/>
      <c r="I21" s="138" t="s">
        <v>28</v>
      </c>
      <c r="J21" s="141" t="s">
        <v>35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37</v>
      </c>
      <c r="E23" s="36"/>
      <c r="F23" s="36"/>
      <c r="G23" s="36"/>
      <c r="H23" s="36"/>
      <c r="I23" s="138" t="s">
        <v>25</v>
      </c>
      <c r="J23" s="141" t="s">
        <v>33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">
        <v>34</v>
      </c>
      <c r="F24" s="36"/>
      <c r="G24" s="36"/>
      <c r="H24" s="36"/>
      <c r="I24" s="138" t="s">
        <v>28</v>
      </c>
      <c r="J24" s="141" t="s">
        <v>35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38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39</v>
      </c>
      <c r="E30" s="36"/>
      <c r="F30" s="36"/>
      <c r="G30" s="36"/>
      <c r="H30" s="36"/>
      <c r="I30" s="36"/>
      <c r="J30" s="149">
        <f>ROUND(J132,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41</v>
      </c>
      <c r="G32" s="36"/>
      <c r="H32" s="36"/>
      <c r="I32" s="150" t="s">
        <v>40</v>
      </c>
      <c r="J32" s="150" t="s">
        <v>42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43</v>
      </c>
      <c r="E33" s="138" t="s">
        <v>44</v>
      </c>
      <c r="F33" s="152">
        <f>ROUND((SUM(BE132:BE249)),  2)</f>
        <v>0</v>
      </c>
      <c r="G33" s="36"/>
      <c r="H33" s="36"/>
      <c r="I33" s="153">
        <v>0.20999999999999999</v>
      </c>
      <c r="J33" s="152">
        <f>ROUND(((SUM(BE132:BE249))*I33),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45</v>
      </c>
      <c r="F34" s="152">
        <f>ROUND((SUM(BF132:BF249)),  2)</f>
        <v>0</v>
      </c>
      <c r="G34" s="36"/>
      <c r="H34" s="36"/>
      <c r="I34" s="153">
        <v>0.14999999999999999</v>
      </c>
      <c r="J34" s="152">
        <f>ROUND(((SUM(BF132:BF249))*I34),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46</v>
      </c>
      <c r="F35" s="152">
        <f>ROUND((SUM(BG132:BG249)),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47</v>
      </c>
      <c r="F36" s="152">
        <f>ROUND((SUM(BH132:BH249)),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48</v>
      </c>
      <c r="F37" s="152">
        <f>ROUND((SUM(BI132:BI249)),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49</v>
      </c>
      <c r="E39" s="156"/>
      <c r="F39" s="156"/>
      <c r="G39" s="157" t="s">
        <v>50</v>
      </c>
      <c r="H39" s="158" t="s">
        <v>51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52</v>
      </c>
      <c r="E50" s="162"/>
      <c r="F50" s="162"/>
      <c r="G50" s="161" t="s">
        <v>53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54</v>
      </c>
      <c r="E61" s="164"/>
      <c r="F61" s="165" t="s">
        <v>55</v>
      </c>
      <c r="G61" s="163" t="s">
        <v>54</v>
      </c>
      <c r="H61" s="164"/>
      <c r="I61" s="164"/>
      <c r="J61" s="166" t="s">
        <v>55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56</v>
      </c>
      <c r="E65" s="167"/>
      <c r="F65" s="167"/>
      <c r="G65" s="161" t="s">
        <v>57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54</v>
      </c>
      <c r="E76" s="164"/>
      <c r="F76" s="165" t="s">
        <v>55</v>
      </c>
      <c r="G76" s="163" t="s">
        <v>54</v>
      </c>
      <c r="H76" s="164"/>
      <c r="I76" s="164"/>
      <c r="J76" s="166" t="s">
        <v>55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99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POLNÍ CESTY BĚLČICE - ZÁHROBÍ (2)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97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202110091 - SO 101 - POLNÍ CESTA C1 k.ú. ZÁHROBÍ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Záhrobí</v>
      </c>
      <c r="G89" s="38"/>
      <c r="H89" s="38"/>
      <c r="I89" s="30" t="s">
        <v>22</v>
      </c>
      <c r="J89" s="77" t="str">
        <f>IF(J12="","",J12)</f>
        <v>30. 10. 2021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>SPU Strakonice</v>
      </c>
      <c r="G91" s="38"/>
      <c r="H91" s="38"/>
      <c r="I91" s="30" t="s">
        <v>32</v>
      </c>
      <c r="J91" s="34" t="str">
        <f>E21</f>
        <v>S-pro servis s.r.o.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30</v>
      </c>
      <c r="D92" s="38"/>
      <c r="E92" s="38"/>
      <c r="F92" s="25" t="str">
        <f>IF(E18="","",E18)</f>
        <v>Vyplň údaj</v>
      </c>
      <c r="G92" s="38"/>
      <c r="H92" s="38"/>
      <c r="I92" s="30" t="s">
        <v>37</v>
      </c>
      <c r="J92" s="34" t="str">
        <f>E24</f>
        <v>S-pro servis s.r.o.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100</v>
      </c>
      <c r="D94" s="174"/>
      <c r="E94" s="174"/>
      <c r="F94" s="174"/>
      <c r="G94" s="174"/>
      <c r="H94" s="174"/>
      <c r="I94" s="174"/>
      <c r="J94" s="175" t="s">
        <v>101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102</v>
      </c>
      <c r="D96" s="38"/>
      <c r="E96" s="38"/>
      <c r="F96" s="38"/>
      <c r="G96" s="38"/>
      <c r="H96" s="38"/>
      <c r="I96" s="38"/>
      <c r="J96" s="108">
        <f>J132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103</v>
      </c>
    </row>
    <row r="97" s="9" customFormat="1" ht="24.96" customHeight="1">
      <c r="A97" s="9"/>
      <c r="B97" s="177"/>
      <c r="C97" s="178"/>
      <c r="D97" s="179" t="s">
        <v>104</v>
      </c>
      <c r="E97" s="180"/>
      <c r="F97" s="180"/>
      <c r="G97" s="180"/>
      <c r="H97" s="180"/>
      <c r="I97" s="180"/>
      <c r="J97" s="181">
        <f>J133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105</v>
      </c>
      <c r="E98" s="186"/>
      <c r="F98" s="186"/>
      <c r="G98" s="186"/>
      <c r="H98" s="186"/>
      <c r="I98" s="186"/>
      <c r="J98" s="187">
        <f>J134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106</v>
      </c>
      <c r="E99" s="186"/>
      <c r="F99" s="186"/>
      <c r="G99" s="186"/>
      <c r="H99" s="186"/>
      <c r="I99" s="186"/>
      <c r="J99" s="187">
        <f>J171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107</v>
      </c>
      <c r="E100" s="186"/>
      <c r="F100" s="186"/>
      <c r="G100" s="186"/>
      <c r="H100" s="186"/>
      <c r="I100" s="186"/>
      <c r="J100" s="187">
        <f>J181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108</v>
      </c>
      <c r="E101" s="186"/>
      <c r="F101" s="186"/>
      <c r="G101" s="186"/>
      <c r="H101" s="186"/>
      <c r="I101" s="186"/>
      <c r="J101" s="187">
        <f>J185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3"/>
      <c r="C102" s="184"/>
      <c r="D102" s="185" t="s">
        <v>109</v>
      </c>
      <c r="E102" s="186"/>
      <c r="F102" s="186"/>
      <c r="G102" s="186"/>
      <c r="H102" s="186"/>
      <c r="I102" s="186"/>
      <c r="J102" s="187">
        <f>J206</f>
        <v>0</v>
      </c>
      <c r="K102" s="184"/>
      <c r="L102" s="18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3"/>
      <c r="C103" s="184"/>
      <c r="D103" s="185" t="s">
        <v>110</v>
      </c>
      <c r="E103" s="186"/>
      <c r="F103" s="186"/>
      <c r="G103" s="186"/>
      <c r="H103" s="186"/>
      <c r="I103" s="186"/>
      <c r="J103" s="187">
        <f>J213</f>
        <v>0</v>
      </c>
      <c r="K103" s="184"/>
      <c r="L103" s="18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3"/>
      <c r="C104" s="184"/>
      <c r="D104" s="185" t="s">
        <v>111</v>
      </c>
      <c r="E104" s="186"/>
      <c r="F104" s="186"/>
      <c r="G104" s="186"/>
      <c r="H104" s="186"/>
      <c r="I104" s="186"/>
      <c r="J104" s="187">
        <f>J220</f>
        <v>0</v>
      </c>
      <c r="K104" s="184"/>
      <c r="L104" s="18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3"/>
      <c r="C105" s="184"/>
      <c r="D105" s="185" t="s">
        <v>112</v>
      </c>
      <c r="E105" s="186"/>
      <c r="F105" s="186"/>
      <c r="G105" s="186"/>
      <c r="H105" s="186"/>
      <c r="I105" s="186"/>
      <c r="J105" s="187">
        <f>J228</f>
        <v>0</v>
      </c>
      <c r="K105" s="184"/>
      <c r="L105" s="18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7"/>
      <c r="C106" s="178"/>
      <c r="D106" s="179" t="s">
        <v>113</v>
      </c>
      <c r="E106" s="180"/>
      <c r="F106" s="180"/>
      <c r="G106" s="180"/>
      <c r="H106" s="180"/>
      <c r="I106" s="180"/>
      <c r="J106" s="181">
        <f>J230</f>
        <v>0</v>
      </c>
      <c r="K106" s="178"/>
      <c r="L106" s="182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3"/>
      <c r="C107" s="184"/>
      <c r="D107" s="185" t="s">
        <v>114</v>
      </c>
      <c r="E107" s="186"/>
      <c r="F107" s="186"/>
      <c r="G107" s="186"/>
      <c r="H107" s="186"/>
      <c r="I107" s="186"/>
      <c r="J107" s="187">
        <f>J231</f>
        <v>0</v>
      </c>
      <c r="K107" s="184"/>
      <c r="L107" s="18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3"/>
      <c r="C108" s="184"/>
      <c r="D108" s="185" t="s">
        <v>115</v>
      </c>
      <c r="E108" s="186"/>
      <c r="F108" s="186"/>
      <c r="G108" s="186"/>
      <c r="H108" s="186"/>
      <c r="I108" s="186"/>
      <c r="J108" s="187">
        <f>J238</f>
        <v>0</v>
      </c>
      <c r="K108" s="184"/>
      <c r="L108" s="18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3"/>
      <c r="C109" s="184"/>
      <c r="D109" s="185" t="s">
        <v>116</v>
      </c>
      <c r="E109" s="186"/>
      <c r="F109" s="186"/>
      <c r="G109" s="186"/>
      <c r="H109" s="186"/>
      <c r="I109" s="186"/>
      <c r="J109" s="187">
        <f>J241</f>
        <v>0</v>
      </c>
      <c r="K109" s="184"/>
      <c r="L109" s="18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3"/>
      <c r="C110" s="184"/>
      <c r="D110" s="185" t="s">
        <v>117</v>
      </c>
      <c r="E110" s="186"/>
      <c r="F110" s="186"/>
      <c r="G110" s="186"/>
      <c r="H110" s="186"/>
      <c r="I110" s="186"/>
      <c r="J110" s="187">
        <f>J243</f>
        <v>0</v>
      </c>
      <c r="K110" s="184"/>
      <c r="L110" s="18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3"/>
      <c r="C111" s="184"/>
      <c r="D111" s="185" t="s">
        <v>118</v>
      </c>
      <c r="E111" s="186"/>
      <c r="F111" s="186"/>
      <c r="G111" s="186"/>
      <c r="H111" s="186"/>
      <c r="I111" s="186"/>
      <c r="J111" s="187">
        <f>J245</f>
        <v>0</v>
      </c>
      <c r="K111" s="184"/>
      <c r="L111" s="18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3"/>
      <c r="C112" s="184"/>
      <c r="D112" s="185" t="s">
        <v>119</v>
      </c>
      <c r="E112" s="186"/>
      <c r="F112" s="186"/>
      <c r="G112" s="186"/>
      <c r="H112" s="186"/>
      <c r="I112" s="186"/>
      <c r="J112" s="187">
        <f>J248</f>
        <v>0</v>
      </c>
      <c r="K112" s="184"/>
      <c r="L112" s="188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64"/>
      <c r="C114" s="65"/>
      <c r="D114" s="65"/>
      <c r="E114" s="65"/>
      <c r="F114" s="65"/>
      <c r="G114" s="65"/>
      <c r="H114" s="65"/>
      <c r="I114" s="65"/>
      <c r="J114" s="65"/>
      <c r="K114" s="65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8" s="2" customFormat="1" ht="6.96" customHeight="1">
      <c r="A118" s="36"/>
      <c r="B118" s="66"/>
      <c r="C118" s="67"/>
      <c r="D118" s="67"/>
      <c r="E118" s="67"/>
      <c r="F118" s="67"/>
      <c r="G118" s="67"/>
      <c r="H118" s="67"/>
      <c r="I118" s="67"/>
      <c r="J118" s="67"/>
      <c r="K118" s="67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24.96" customHeight="1">
      <c r="A119" s="36"/>
      <c r="B119" s="37"/>
      <c r="C119" s="21" t="s">
        <v>120</v>
      </c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6.96" customHeight="1">
      <c r="A120" s="36"/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2" customHeight="1">
      <c r="A121" s="36"/>
      <c r="B121" s="37"/>
      <c r="C121" s="30" t="s">
        <v>16</v>
      </c>
      <c r="D121" s="38"/>
      <c r="E121" s="38"/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6.5" customHeight="1">
      <c r="A122" s="36"/>
      <c r="B122" s="37"/>
      <c r="C122" s="38"/>
      <c r="D122" s="38"/>
      <c r="E122" s="172" t="str">
        <f>E7</f>
        <v>POLNÍ CESTY BĚLČICE - ZÁHROBÍ (2)</v>
      </c>
      <c r="F122" s="30"/>
      <c r="G122" s="30"/>
      <c r="H122" s="30"/>
      <c r="I122" s="38"/>
      <c r="J122" s="38"/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2" customHeight="1">
      <c r="A123" s="36"/>
      <c r="B123" s="37"/>
      <c r="C123" s="30" t="s">
        <v>97</v>
      </c>
      <c r="D123" s="38"/>
      <c r="E123" s="38"/>
      <c r="F123" s="38"/>
      <c r="G123" s="38"/>
      <c r="H123" s="38"/>
      <c r="I123" s="38"/>
      <c r="J123" s="38"/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6.5" customHeight="1">
      <c r="A124" s="36"/>
      <c r="B124" s="37"/>
      <c r="C124" s="38"/>
      <c r="D124" s="38"/>
      <c r="E124" s="74" t="str">
        <f>E9</f>
        <v>202110091 - SO 101 - POLNÍ CESTA C1 k.ú. ZÁHROBÍ</v>
      </c>
      <c r="F124" s="38"/>
      <c r="G124" s="38"/>
      <c r="H124" s="38"/>
      <c r="I124" s="38"/>
      <c r="J124" s="38"/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6.96" customHeight="1">
      <c r="A125" s="36"/>
      <c r="B125" s="37"/>
      <c r="C125" s="38"/>
      <c r="D125" s="38"/>
      <c r="E125" s="38"/>
      <c r="F125" s="38"/>
      <c r="G125" s="38"/>
      <c r="H125" s="38"/>
      <c r="I125" s="38"/>
      <c r="J125" s="38"/>
      <c r="K125" s="38"/>
      <c r="L125" s="61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12" customHeight="1">
      <c r="A126" s="36"/>
      <c r="B126" s="37"/>
      <c r="C126" s="30" t="s">
        <v>20</v>
      </c>
      <c r="D126" s="38"/>
      <c r="E126" s="38"/>
      <c r="F126" s="25" t="str">
        <f>F12</f>
        <v>Záhrobí</v>
      </c>
      <c r="G126" s="38"/>
      <c r="H126" s="38"/>
      <c r="I126" s="30" t="s">
        <v>22</v>
      </c>
      <c r="J126" s="77" t="str">
        <f>IF(J12="","",J12)</f>
        <v>30. 10. 2021</v>
      </c>
      <c r="K126" s="38"/>
      <c r="L126" s="61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6.96" customHeight="1">
      <c r="A127" s="36"/>
      <c r="B127" s="37"/>
      <c r="C127" s="38"/>
      <c r="D127" s="38"/>
      <c r="E127" s="38"/>
      <c r="F127" s="38"/>
      <c r="G127" s="38"/>
      <c r="H127" s="38"/>
      <c r="I127" s="38"/>
      <c r="J127" s="38"/>
      <c r="K127" s="38"/>
      <c r="L127" s="61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2" customFormat="1" ht="15.15" customHeight="1">
      <c r="A128" s="36"/>
      <c r="B128" s="37"/>
      <c r="C128" s="30" t="s">
        <v>24</v>
      </c>
      <c r="D128" s="38"/>
      <c r="E128" s="38"/>
      <c r="F128" s="25" t="str">
        <f>E15</f>
        <v>SPU Strakonice</v>
      </c>
      <c r="G128" s="38"/>
      <c r="H128" s="38"/>
      <c r="I128" s="30" t="s">
        <v>32</v>
      </c>
      <c r="J128" s="34" t="str">
        <f>E21</f>
        <v>S-pro servis s.r.o.</v>
      </c>
      <c r="K128" s="38"/>
      <c r="L128" s="61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="2" customFormat="1" ht="15.15" customHeight="1">
      <c r="A129" s="36"/>
      <c r="B129" s="37"/>
      <c r="C129" s="30" t="s">
        <v>30</v>
      </c>
      <c r="D129" s="38"/>
      <c r="E129" s="38"/>
      <c r="F129" s="25" t="str">
        <f>IF(E18="","",E18)</f>
        <v>Vyplň údaj</v>
      </c>
      <c r="G129" s="38"/>
      <c r="H129" s="38"/>
      <c r="I129" s="30" t="s">
        <v>37</v>
      </c>
      <c r="J129" s="34" t="str">
        <f>E24</f>
        <v>S-pro servis s.r.o.</v>
      </c>
      <c r="K129" s="38"/>
      <c r="L129" s="61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</row>
    <row r="130" s="2" customFormat="1" ht="10.32" customHeight="1">
      <c r="A130" s="36"/>
      <c r="B130" s="37"/>
      <c r="C130" s="38"/>
      <c r="D130" s="38"/>
      <c r="E130" s="38"/>
      <c r="F130" s="38"/>
      <c r="G130" s="38"/>
      <c r="H130" s="38"/>
      <c r="I130" s="38"/>
      <c r="J130" s="38"/>
      <c r="K130" s="38"/>
      <c r="L130" s="61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</row>
    <row r="131" s="11" customFormat="1" ht="29.28" customHeight="1">
      <c r="A131" s="189"/>
      <c r="B131" s="190"/>
      <c r="C131" s="191" t="s">
        <v>121</v>
      </c>
      <c r="D131" s="192" t="s">
        <v>64</v>
      </c>
      <c r="E131" s="192" t="s">
        <v>60</v>
      </c>
      <c r="F131" s="192" t="s">
        <v>61</v>
      </c>
      <c r="G131" s="192" t="s">
        <v>122</v>
      </c>
      <c r="H131" s="192" t="s">
        <v>123</v>
      </c>
      <c r="I131" s="192" t="s">
        <v>124</v>
      </c>
      <c r="J131" s="192" t="s">
        <v>101</v>
      </c>
      <c r="K131" s="193" t="s">
        <v>125</v>
      </c>
      <c r="L131" s="194"/>
      <c r="M131" s="98" t="s">
        <v>1</v>
      </c>
      <c r="N131" s="99" t="s">
        <v>43</v>
      </c>
      <c r="O131" s="99" t="s">
        <v>126</v>
      </c>
      <c r="P131" s="99" t="s">
        <v>127</v>
      </c>
      <c r="Q131" s="99" t="s">
        <v>128</v>
      </c>
      <c r="R131" s="99" t="s">
        <v>129</v>
      </c>
      <c r="S131" s="99" t="s">
        <v>130</v>
      </c>
      <c r="T131" s="100" t="s">
        <v>131</v>
      </c>
      <c r="U131" s="189"/>
      <c r="V131" s="189"/>
      <c r="W131" s="189"/>
      <c r="X131" s="189"/>
      <c r="Y131" s="189"/>
      <c r="Z131" s="189"/>
      <c r="AA131" s="189"/>
      <c r="AB131" s="189"/>
      <c r="AC131" s="189"/>
      <c r="AD131" s="189"/>
      <c r="AE131" s="189"/>
    </row>
    <row r="132" s="2" customFormat="1" ht="22.8" customHeight="1">
      <c r="A132" s="36"/>
      <c r="B132" s="37"/>
      <c r="C132" s="105" t="s">
        <v>132</v>
      </c>
      <c r="D132" s="38"/>
      <c r="E132" s="38"/>
      <c r="F132" s="38"/>
      <c r="G132" s="38"/>
      <c r="H132" s="38"/>
      <c r="I132" s="38"/>
      <c r="J132" s="195">
        <f>BK132</f>
        <v>0</v>
      </c>
      <c r="K132" s="38"/>
      <c r="L132" s="42"/>
      <c r="M132" s="101"/>
      <c r="N132" s="196"/>
      <c r="O132" s="102"/>
      <c r="P132" s="197">
        <f>P133+P230</f>
        <v>0</v>
      </c>
      <c r="Q132" s="102"/>
      <c r="R132" s="197">
        <f>R133+R230</f>
        <v>8853.31581104</v>
      </c>
      <c r="S132" s="102"/>
      <c r="T132" s="198">
        <f>T133+T230</f>
        <v>361.26600000000002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78</v>
      </c>
      <c r="AU132" s="15" t="s">
        <v>103</v>
      </c>
      <c r="BK132" s="199">
        <f>BK133+BK230</f>
        <v>0</v>
      </c>
    </row>
    <row r="133" s="12" customFormat="1" ht="25.92" customHeight="1">
      <c r="A133" s="12"/>
      <c r="B133" s="200"/>
      <c r="C133" s="201"/>
      <c r="D133" s="202" t="s">
        <v>78</v>
      </c>
      <c r="E133" s="203" t="s">
        <v>133</v>
      </c>
      <c r="F133" s="203" t="s">
        <v>134</v>
      </c>
      <c r="G133" s="201"/>
      <c r="H133" s="201"/>
      <c r="I133" s="204"/>
      <c r="J133" s="205">
        <f>BK133</f>
        <v>0</v>
      </c>
      <c r="K133" s="201"/>
      <c r="L133" s="206"/>
      <c r="M133" s="207"/>
      <c r="N133" s="208"/>
      <c r="O133" s="208"/>
      <c r="P133" s="209">
        <f>P134+P171+P181+P185+P206+P213+P220+P228</f>
        <v>0</v>
      </c>
      <c r="Q133" s="208"/>
      <c r="R133" s="209">
        <f>R134+R171+R181+R185+R206+R213+R220+R228</f>
        <v>8853.31581104</v>
      </c>
      <c r="S133" s="208"/>
      <c r="T133" s="210">
        <f>T134+T171+T181+T185+T206+T213+T220+T228</f>
        <v>361.26600000000002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1" t="s">
        <v>87</v>
      </c>
      <c r="AT133" s="212" t="s">
        <v>78</v>
      </c>
      <c r="AU133" s="212" t="s">
        <v>79</v>
      </c>
      <c r="AY133" s="211" t="s">
        <v>135</v>
      </c>
      <c r="BK133" s="213">
        <f>BK134+BK171+BK181+BK185+BK206+BK213+BK220+BK228</f>
        <v>0</v>
      </c>
    </row>
    <row r="134" s="12" customFormat="1" ht="22.8" customHeight="1">
      <c r="A134" s="12"/>
      <c r="B134" s="200"/>
      <c r="C134" s="201"/>
      <c r="D134" s="202" t="s">
        <v>78</v>
      </c>
      <c r="E134" s="214" t="s">
        <v>87</v>
      </c>
      <c r="F134" s="214" t="s">
        <v>136</v>
      </c>
      <c r="G134" s="201"/>
      <c r="H134" s="201"/>
      <c r="I134" s="204"/>
      <c r="J134" s="215">
        <f>BK134</f>
        <v>0</v>
      </c>
      <c r="K134" s="201"/>
      <c r="L134" s="206"/>
      <c r="M134" s="207"/>
      <c r="N134" s="208"/>
      <c r="O134" s="208"/>
      <c r="P134" s="209">
        <f>SUM(P135:P170)</f>
        <v>0</v>
      </c>
      <c r="Q134" s="208"/>
      <c r="R134" s="209">
        <f>SUM(R135:R170)</f>
        <v>0</v>
      </c>
      <c r="S134" s="208"/>
      <c r="T134" s="210">
        <f>SUM(T135:T170)</f>
        <v>353.916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1" t="s">
        <v>87</v>
      </c>
      <c r="AT134" s="212" t="s">
        <v>78</v>
      </c>
      <c r="AU134" s="212" t="s">
        <v>87</v>
      </c>
      <c r="AY134" s="211" t="s">
        <v>135</v>
      </c>
      <c r="BK134" s="213">
        <f>SUM(BK135:BK170)</f>
        <v>0</v>
      </c>
    </row>
    <row r="135" s="2" customFormat="1" ht="33" customHeight="1">
      <c r="A135" s="36"/>
      <c r="B135" s="37"/>
      <c r="C135" s="216" t="s">
        <v>87</v>
      </c>
      <c r="D135" s="216" t="s">
        <v>137</v>
      </c>
      <c r="E135" s="217" t="s">
        <v>138</v>
      </c>
      <c r="F135" s="218" t="s">
        <v>139</v>
      </c>
      <c r="G135" s="219" t="s">
        <v>140</v>
      </c>
      <c r="H135" s="220">
        <v>1380</v>
      </c>
      <c r="I135" s="221"/>
      <c r="J135" s="222">
        <f>ROUND(I135*H135,2)</f>
        <v>0</v>
      </c>
      <c r="K135" s="218" t="s">
        <v>141</v>
      </c>
      <c r="L135" s="42"/>
      <c r="M135" s="223" t="s">
        <v>1</v>
      </c>
      <c r="N135" s="224" t="s">
        <v>44</v>
      </c>
      <c r="O135" s="89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7" t="s">
        <v>142</v>
      </c>
      <c r="AT135" s="227" t="s">
        <v>137</v>
      </c>
      <c r="AU135" s="227" t="s">
        <v>89</v>
      </c>
      <c r="AY135" s="15" t="s">
        <v>135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5" t="s">
        <v>87</v>
      </c>
      <c r="BK135" s="228">
        <f>ROUND(I135*H135,2)</f>
        <v>0</v>
      </c>
      <c r="BL135" s="15" t="s">
        <v>142</v>
      </c>
      <c r="BM135" s="227" t="s">
        <v>143</v>
      </c>
    </row>
    <row r="136" s="13" customFormat="1">
      <c r="A136" s="13"/>
      <c r="B136" s="229"/>
      <c r="C136" s="230"/>
      <c r="D136" s="231" t="s">
        <v>144</v>
      </c>
      <c r="E136" s="232" t="s">
        <v>1</v>
      </c>
      <c r="F136" s="233" t="s">
        <v>145</v>
      </c>
      <c r="G136" s="230"/>
      <c r="H136" s="234">
        <v>1380</v>
      </c>
      <c r="I136" s="235"/>
      <c r="J136" s="230"/>
      <c r="K136" s="230"/>
      <c r="L136" s="236"/>
      <c r="M136" s="237"/>
      <c r="N136" s="238"/>
      <c r="O136" s="238"/>
      <c r="P136" s="238"/>
      <c r="Q136" s="238"/>
      <c r="R136" s="238"/>
      <c r="S136" s="238"/>
      <c r="T136" s="23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0" t="s">
        <v>144</v>
      </c>
      <c r="AU136" s="240" t="s">
        <v>89</v>
      </c>
      <c r="AV136" s="13" t="s">
        <v>89</v>
      </c>
      <c r="AW136" s="13" t="s">
        <v>36</v>
      </c>
      <c r="AX136" s="13" t="s">
        <v>87</v>
      </c>
      <c r="AY136" s="240" t="s">
        <v>135</v>
      </c>
    </row>
    <row r="137" s="2" customFormat="1" ht="24.15" customHeight="1">
      <c r="A137" s="36"/>
      <c r="B137" s="37"/>
      <c r="C137" s="216" t="s">
        <v>89</v>
      </c>
      <c r="D137" s="216" t="s">
        <v>137</v>
      </c>
      <c r="E137" s="217" t="s">
        <v>146</v>
      </c>
      <c r="F137" s="218" t="s">
        <v>147</v>
      </c>
      <c r="G137" s="219" t="s">
        <v>148</v>
      </c>
      <c r="H137" s="220">
        <v>3</v>
      </c>
      <c r="I137" s="221"/>
      <c r="J137" s="222">
        <f>ROUND(I137*H137,2)</f>
        <v>0</v>
      </c>
      <c r="K137" s="218" t="s">
        <v>141</v>
      </c>
      <c r="L137" s="42"/>
      <c r="M137" s="223" t="s">
        <v>1</v>
      </c>
      <c r="N137" s="224" t="s">
        <v>44</v>
      </c>
      <c r="O137" s="89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7" t="s">
        <v>142</v>
      </c>
      <c r="AT137" s="227" t="s">
        <v>137</v>
      </c>
      <c r="AU137" s="227" t="s">
        <v>89</v>
      </c>
      <c r="AY137" s="15" t="s">
        <v>135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5" t="s">
        <v>87</v>
      </c>
      <c r="BK137" s="228">
        <f>ROUND(I137*H137,2)</f>
        <v>0</v>
      </c>
      <c r="BL137" s="15" t="s">
        <v>142</v>
      </c>
      <c r="BM137" s="227" t="s">
        <v>149</v>
      </c>
    </row>
    <row r="138" s="2" customFormat="1" ht="24.15" customHeight="1">
      <c r="A138" s="36"/>
      <c r="B138" s="37"/>
      <c r="C138" s="216" t="s">
        <v>150</v>
      </c>
      <c r="D138" s="216" t="s">
        <v>137</v>
      </c>
      <c r="E138" s="217" t="s">
        <v>151</v>
      </c>
      <c r="F138" s="218" t="s">
        <v>152</v>
      </c>
      <c r="G138" s="219" t="s">
        <v>148</v>
      </c>
      <c r="H138" s="220">
        <v>3</v>
      </c>
      <c r="I138" s="221"/>
      <c r="J138" s="222">
        <f>ROUND(I138*H138,2)</f>
        <v>0</v>
      </c>
      <c r="K138" s="218" t="s">
        <v>141</v>
      </c>
      <c r="L138" s="42"/>
      <c r="M138" s="223" t="s">
        <v>1</v>
      </c>
      <c r="N138" s="224" t="s">
        <v>44</v>
      </c>
      <c r="O138" s="89"/>
      <c r="P138" s="225">
        <f>O138*H138</f>
        <v>0</v>
      </c>
      <c r="Q138" s="225">
        <v>0</v>
      </c>
      <c r="R138" s="225">
        <f>Q138*H138</f>
        <v>0</v>
      </c>
      <c r="S138" s="225">
        <v>0</v>
      </c>
      <c r="T138" s="226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27" t="s">
        <v>142</v>
      </c>
      <c r="AT138" s="227" t="s">
        <v>137</v>
      </c>
      <c r="AU138" s="227" t="s">
        <v>89</v>
      </c>
      <c r="AY138" s="15" t="s">
        <v>135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5" t="s">
        <v>87</v>
      </c>
      <c r="BK138" s="228">
        <f>ROUND(I138*H138,2)</f>
        <v>0</v>
      </c>
      <c r="BL138" s="15" t="s">
        <v>142</v>
      </c>
      <c r="BM138" s="227" t="s">
        <v>153</v>
      </c>
    </row>
    <row r="139" s="2" customFormat="1" ht="24.15" customHeight="1">
      <c r="A139" s="36"/>
      <c r="B139" s="37"/>
      <c r="C139" s="216" t="s">
        <v>142</v>
      </c>
      <c r="D139" s="216" t="s">
        <v>137</v>
      </c>
      <c r="E139" s="217" t="s">
        <v>154</v>
      </c>
      <c r="F139" s="218" t="s">
        <v>155</v>
      </c>
      <c r="G139" s="219" t="s">
        <v>148</v>
      </c>
      <c r="H139" s="220">
        <v>3</v>
      </c>
      <c r="I139" s="221"/>
      <c r="J139" s="222">
        <f>ROUND(I139*H139,2)</f>
        <v>0</v>
      </c>
      <c r="K139" s="218" t="s">
        <v>141</v>
      </c>
      <c r="L139" s="42"/>
      <c r="M139" s="223" t="s">
        <v>1</v>
      </c>
      <c r="N139" s="224" t="s">
        <v>44</v>
      </c>
      <c r="O139" s="89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7" t="s">
        <v>142</v>
      </c>
      <c r="AT139" s="227" t="s">
        <v>137</v>
      </c>
      <c r="AU139" s="227" t="s">
        <v>89</v>
      </c>
      <c r="AY139" s="15" t="s">
        <v>135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5" t="s">
        <v>87</v>
      </c>
      <c r="BK139" s="228">
        <f>ROUND(I139*H139,2)</f>
        <v>0</v>
      </c>
      <c r="BL139" s="15" t="s">
        <v>142</v>
      </c>
      <c r="BM139" s="227" t="s">
        <v>156</v>
      </c>
    </row>
    <row r="140" s="2" customFormat="1" ht="16.5" customHeight="1">
      <c r="A140" s="36"/>
      <c r="B140" s="37"/>
      <c r="C140" s="216" t="s">
        <v>157</v>
      </c>
      <c r="D140" s="216" t="s">
        <v>137</v>
      </c>
      <c r="E140" s="217" t="s">
        <v>158</v>
      </c>
      <c r="F140" s="218" t="s">
        <v>159</v>
      </c>
      <c r="G140" s="219" t="s">
        <v>148</v>
      </c>
      <c r="H140" s="220">
        <v>3</v>
      </c>
      <c r="I140" s="221"/>
      <c r="J140" s="222">
        <f>ROUND(I140*H140,2)</f>
        <v>0</v>
      </c>
      <c r="K140" s="218" t="s">
        <v>141</v>
      </c>
      <c r="L140" s="42"/>
      <c r="M140" s="223" t="s">
        <v>1</v>
      </c>
      <c r="N140" s="224" t="s">
        <v>44</v>
      </c>
      <c r="O140" s="89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7" t="s">
        <v>142</v>
      </c>
      <c r="AT140" s="227" t="s">
        <v>137</v>
      </c>
      <c r="AU140" s="227" t="s">
        <v>89</v>
      </c>
      <c r="AY140" s="15" t="s">
        <v>135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5" t="s">
        <v>87</v>
      </c>
      <c r="BK140" s="228">
        <f>ROUND(I140*H140,2)</f>
        <v>0</v>
      </c>
      <c r="BL140" s="15" t="s">
        <v>142</v>
      </c>
      <c r="BM140" s="227" t="s">
        <v>160</v>
      </c>
    </row>
    <row r="141" s="2" customFormat="1" ht="24.15" customHeight="1">
      <c r="A141" s="36"/>
      <c r="B141" s="37"/>
      <c r="C141" s="216" t="s">
        <v>161</v>
      </c>
      <c r="D141" s="216" t="s">
        <v>137</v>
      </c>
      <c r="E141" s="217" t="s">
        <v>162</v>
      </c>
      <c r="F141" s="218" t="s">
        <v>163</v>
      </c>
      <c r="G141" s="219" t="s">
        <v>140</v>
      </c>
      <c r="H141" s="220">
        <v>1220.4000000000001</v>
      </c>
      <c r="I141" s="221"/>
      <c r="J141" s="222">
        <f>ROUND(I141*H141,2)</f>
        <v>0</v>
      </c>
      <c r="K141" s="218" t="s">
        <v>141</v>
      </c>
      <c r="L141" s="42"/>
      <c r="M141" s="223" t="s">
        <v>1</v>
      </c>
      <c r="N141" s="224" t="s">
        <v>44</v>
      </c>
      <c r="O141" s="89"/>
      <c r="P141" s="225">
        <f>O141*H141</f>
        <v>0</v>
      </c>
      <c r="Q141" s="225">
        <v>0</v>
      </c>
      <c r="R141" s="225">
        <f>Q141*H141</f>
        <v>0</v>
      </c>
      <c r="S141" s="225">
        <v>0.28999999999999998</v>
      </c>
      <c r="T141" s="226">
        <f>S141*H141</f>
        <v>353.916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7" t="s">
        <v>142</v>
      </c>
      <c r="AT141" s="227" t="s">
        <v>137</v>
      </c>
      <c r="AU141" s="227" t="s">
        <v>89</v>
      </c>
      <c r="AY141" s="15" t="s">
        <v>135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5" t="s">
        <v>87</v>
      </c>
      <c r="BK141" s="228">
        <f>ROUND(I141*H141,2)</f>
        <v>0</v>
      </c>
      <c r="BL141" s="15" t="s">
        <v>142</v>
      </c>
      <c r="BM141" s="227" t="s">
        <v>164</v>
      </c>
    </row>
    <row r="142" s="13" customFormat="1">
      <c r="A142" s="13"/>
      <c r="B142" s="229"/>
      <c r="C142" s="230"/>
      <c r="D142" s="231" t="s">
        <v>144</v>
      </c>
      <c r="E142" s="232" t="s">
        <v>1</v>
      </c>
      <c r="F142" s="233" t="s">
        <v>165</v>
      </c>
      <c r="G142" s="230"/>
      <c r="H142" s="234">
        <v>1220.4000000000001</v>
      </c>
      <c r="I142" s="235"/>
      <c r="J142" s="230"/>
      <c r="K142" s="230"/>
      <c r="L142" s="236"/>
      <c r="M142" s="237"/>
      <c r="N142" s="238"/>
      <c r="O142" s="238"/>
      <c r="P142" s="238"/>
      <c r="Q142" s="238"/>
      <c r="R142" s="238"/>
      <c r="S142" s="238"/>
      <c r="T142" s="23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0" t="s">
        <v>144</v>
      </c>
      <c r="AU142" s="240" t="s">
        <v>89</v>
      </c>
      <c r="AV142" s="13" t="s">
        <v>89</v>
      </c>
      <c r="AW142" s="13" t="s">
        <v>36</v>
      </c>
      <c r="AX142" s="13" t="s">
        <v>87</v>
      </c>
      <c r="AY142" s="240" t="s">
        <v>135</v>
      </c>
    </row>
    <row r="143" s="2" customFormat="1" ht="33" customHeight="1">
      <c r="A143" s="36"/>
      <c r="B143" s="37"/>
      <c r="C143" s="216" t="s">
        <v>166</v>
      </c>
      <c r="D143" s="216" t="s">
        <v>137</v>
      </c>
      <c r="E143" s="217" t="s">
        <v>167</v>
      </c>
      <c r="F143" s="218" t="s">
        <v>168</v>
      </c>
      <c r="G143" s="219" t="s">
        <v>169</v>
      </c>
      <c r="H143" s="220">
        <v>403.334</v>
      </c>
      <c r="I143" s="221"/>
      <c r="J143" s="222">
        <f>ROUND(I143*H143,2)</f>
        <v>0</v>
      </c>
      <c r="K143" s="218" t="s">
        <v>141</v>
      </c>
      <c r="L143" s="42"/>
      <c r="M143" s="223" t="s">
        <v>1</v>
      </c>
      <c r="N143" s="224" t="s">
        <v>44</v>
      </c>
      <c r="O143" s="89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7" t="s">
        <v>142</v>
      </c>
      <c r="AT143" s="227" t="s">
        <v>137</v>
      </c>
      <c r="AU143" s="227" t="s">
        <v>89</v>
      </c>
      <c r="AY143" s="15" t="s">
        <v>135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5" t="s">
        <v>87</v>
      </c>
      <c r="BK143" s="228">
        <f>ROUND(I143*H143,2)</f>
        <v>0</v>
      </c>
      <c r="BL143" s="15" t="s">
        <v>142</v>
      </c>
      <c r="BM143" s="227" t="s">
        <v>170</v>
      </c>
    </row>
    <row r="144" s="2" customFormat="1">
      <c r="A144" s="36"/>
      <c r="B144" s="37"/>
      <c r="C144" s="38"/>
      <c r="D144" s="231" t="s">
        <v>171</v>
      </c>
      <c r="E144" s="38"/>
      <c r="F144" s="241" t="s">
        <v>172</v>
      </c>
      <c r="G144" s="38"/>
      <c r="H144" s="38"/>
      <c r="I144" s="242"/>
      <c r="J144" s="38"/>
      <c r="K144" s="38"/>
      <c r="L144" s="42"/>
      <c r="M144" s="243"/>
      <c r="N144" s="244"/>
      <c r="O144" s="89"/>
      <c r="P144" s="89"/>
      <c r="Q144" s="89"/>
      <c r="R144" s="89"/>
      <c r="S144" s="89"/>
      <c r="T144" s="90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171</v>
      </c>
      <c r="AU144" s="15" t="s">
        <v>89</v>
      </c>
    </row>
    <row r="145" s="2" customFormat="1" ht="33" customHeight="1">
      <c r="A145" s="36"/>
      <c r="B145" s="37"/>
      <c r="C145" s="216" t="s">
        <v>173</v>
      </c>
      <c r="D145" s="216" t="s">
        <v>137</v>
      </c>
      <c r="E145" s="217" t="s">
        <v>174</v>
      </c>
      <c r="F145" s="218" t="s">
        <v>175</v>
      </c>
      <c r="G145" s="219" t="s">
        <v>169</v>
      </c>
      <c r="H145" s="220">
        <v>608.84400000000005</v>
      </c>
      <c r="I145" s="221"/>
      <c r="J145" s="222">
        <f>ROUND(I145*H145,2)</f>
        <v>0</v>
      </c>
      <c r="K145" s="218" t="s">
        <v>141</v>
      </c>
      <c r="L145" s="42"/>
      <c r="M145" s="223" t="s">
        <v>1</v>
      </c>
      <c r="N145" s="224" t="s">
        <v>44</v>
      </c>
      <c r="O145" s="89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7" t="s">
        <v>142</v>
      </c>
      <c r="AT145" s="227" t="s">
        <v>137</v>
      </c>
      <c r="AU145" s="227" t="s">
        <v>89</v>
      </c>
      <c r="AY145" s="15" t="s">
        <v>135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5" t="s">
        <v>87</v>
      </c>
      <c r="BK145" s="228">
        <f>ROUND(I145*H145,2)</f>
        <v>0</v>
      </c>
      <c r="BL145" s="15" t="s">
        <v>142</v>
      </c>
      <c r="BM145" s="227" t="s">
        <v>176</v>
      </c>
    </row>
    <row r="146" s="13" customFormat="1">
      <c r="A146" s="13"/>
      <c r="B146" s="229"/>
      <c r="C146" s="230"/>
      <c r="D146" s="231" t="s">
        <v>144</v>
      </c>
      <c r="E146" s="232" t="s">
        <v>1</v>
      </c>
      <c r="F146" s="233" t="s">
        <v>177</v>
      </c>
      <c r="G146" s="230"/>
      <c r="H146" s="234">
        <v>608.84400000000005</v>
      </c>
      <c r="I146" s="235"/>
      <c r="J146" s="230"/>
      <c r="K146" s="230"/>
      <c r="L146" s="236"/>
      <c r="M146" s="237"/>
      <c r="N146" s="238"/>
      <c r="O146" s="238"/>
      <c r="P146" s="238"/>
      <c r="Q146" s="238"/>
      <c r="R146" s="238"/>
      <c r="S146" s="238"/>
      <c r="T146" s="23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0" t="s">
        <v>144</v>
      </c>
      <c r="AU146" s="240" t="s">
        <v>89</v>
      </c>
      <c r="AV146" s="13" t="s">
        <v>89</v>
      </c>
      <c r="AW146" s="13" t="s">
        <v>36</v>
      </c>
      <c r="AX146" s="13" t="s">
        <v>87</v>
      </c>
      <c r="AY146" s="240" t="s">
        <v>135</v>
      </c>
    </row>
    <row r="147" s="2" customFormat="1" ht="33" customHeight="1">
      <c r="A147" s="36"/>
      <c r="B147" s="37"/>
      <c r="C147" s="216" t="s">
        <v>178</v>
      </c>
      <c r="D147" s="216" t="s">
        <v>137</v>
      </c>
      <c r="E147" s="217" t="s">
        <v>174</v>
      </c>
      <c r="F147" s="218" t="s">
        <v>175</v>
      </c>
      <c r="G147" s="219" t="s">
        <v>169</v>
      </c>
      <c r="H147" s="220">
        <v>1102.8800000000001</v>
      </c>
      <c r="I147" s="221"/>
      <c r="J147" s="222">
        <f>ROUND(I147*H147,2)</f>
        <v>0</v>
      </c>
      <c r="K147" s="218" t="s">
        <v>141</v>
      </c>
      <c r="L147" s="42"/>
      <c r="M147" s="223" t="s">
        <v>1</v>
      </c>
      <c r="N147" s="224" t="s">
        <v>44</v>
      </c>
      <c r="O147" s="89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7" t="s">
        <v>142</v>
      </c>
      <c r="AT147" s="227" t="s">
        <v>137</v>
      </c>
      <c r="AU147" s="227" t="s">
        <v>89</v>
      </c>
      <c r="AY147" s="15" t="s">
        <v>135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5" t="s">
        <v>87</v>
      </c>
      <c r="BK147" s="228">
        <f>ROUND(I147*H147,2)</f>
        <v>0</v>
      </c>
      <c r="BL147" s="15" t="s">
        <v>142</v>
      </c>
      <c r="BM147" s="227" t="s">
        <v>179</v>
      </c>
    </row>
    <row r="148" s="2" customFormat="1">
      <c r="A148" s="36"/>
      <c r="B148" s="37"/>
      <c r="C148" s="38"/>
      <c r="D148" s="231" t="s">
        <v>171</v>
      </c>
      <c r="E148" s="38"/>
      <c r="F148" s="241" t="s">
        <v>180</v>
      </c>
      <c r="G148" s="38"/>
      <c r="H148" s="38"/>
      <c r="I148" s="242"/>
      <c r="J148" s="38"/>
      <c r="K148" s="38"/>
      <c r="L148" s="42"/>
      <c r="M148" s="243"/>
      <c r="N148" s="244"/>
      <c r="O148" s="89"/>
      <c r="P148" s="89"/>
      <c r="Q148" s="89"/>
      <c r="R148" s="89"/>
      <c r="S148" s="89"/>
      <c r="T148" s="90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171</v>
      </c>
      <c r="AU148" s="15" t="s">
        <v>89</v>
      </c>
    </row>
    <row r="149" s="13" customFormat="1">
      <c r="A149" s="13"/>
      <c r="B149" s="229"/>
      <c r="C149" s="230"/>
      <c r="D149" s="231" t="s">
        <v>144</v>
      </c>
      <c r="E149" s="232" t="s">
        <v>1</v>
      </c>
      <c r="F149" s="233" t="s">
        <v>181</v>
      </c>
      <c r="G149" s="230"/>
      <c r="H149" s="234">
        <v>1102.8800000000001</v>
      </c>
      <c r="I149" s="235"/>
      <c r="J149" s="230"/>
      <c r="K149" s="230"/>
      <c r="L149" s="236"/>
      <c r="M149" s="237"/>
      <c r="N149" s="238"/>
      <c r="O149" s="238"/>
      <c r="P149" s="238"/>
      <c r="Q149" s="238"/>
      <c r="R149" s="238"/>
      <c r="S149" s="238"/>
      <c r="T149" s="23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0" t="s">
        <v>144</v>
      </c>
      <c r="AU149" s="240" t="s">
        <v>89</v>
      </c>
      <c r="AV149" s="13" t="s">
        <v>89</v>
      </c>
      <c r="AW149" s="13" t="s">
        <v>36</v>
      </c>
      <c r="AX149" s="13" t="s">
        <v>87</v>
      </c>
      <c r="AY149" s="240" t="s">
        <v>135</v>
      </c>
    </row>
    <row r="150" s="2" customFormat="1" ht="33" customHeight="1">
      <c r="A150" s="36"/>
      <c r="B150" s="37"/>
      <c r="C150" s="216" t="s">
        <v>182</v>
      </c>
      <c r="D150" s="216" t="s">
        <v>137</v>
      </c>
      <c r="E150" s="217" t="s">
        <v>183</v>
      </c>
      <c r="F150" s="218" t="s">
        <v>184</v>
      </c>
      <c r="G150" s="219" t="s">
        <v>169</v>
      </c>
      <c r="H150" s="220">
        <v>4</v>
      </c>
      <c r="I150" s="221"/>
      <c r="J150" s="222">
        <f>ROUND(I150*H150,2)</f>
        <v>0</v>
      </c>
      <c r="K150" s="218" t="s">
        <v>141</v>
      </c>
      <c r="L150" s="42"/>
      <c r="M150" s="223" t="s">
        <v>1</v>
      </c>
      <c r="N150" s="224" t="s">
        <v>44</v>
      </c>
      <c r="O150" s="89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27" t="s">
        <v>142</v>
      </c>
      <c r="AT150" s="227" t="s">
        <v>137</v>
      </c>
      <c r="AU150" s="227" t="s">
        <v>89</v>
      </c>
      <c r="AY150" s="15" t="s">
        <v>135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5" t="s">
        <v>87</v>
      </c>
      <c r="BK150" s="228">
        <f>ROUND(I150*H150,2)</f>
        <v>0</v>
      </c>
      <c r="BL150" s="15" t="s">
        <v>142</v>
      </c>
      <c r="BM150" s="227" t="s">
        <v>185</v>
      </c>
    </row>
    <row r="151" s="2" customFormat="1" ht="33" customHeight="1">
      <c r="A151" s="36"/>
      <c r="B151" s="37"/>
      <c r="C151" s="216" t="s">
        <v>186</v>
      </c>
      <c r="D151" s="216" t="s">
        <v>137</v>
      </c>
      <c r="E151" s="217" t="s">
        <v>187</v>
      </c>
      <c r="F151" s="218" t="s">
        <v>188</v>
      </c>
      <c r="G151" s="219" t="s">
        <v>169</v>
      </c>
      <c r="H151" s="220">
        <v>433.66300000000001</v>
      </c>
      <c r="I151" s="221"/>
      <c r="J151" s="222">
        <f>ROUND(I151*H151,2)</f>
        <v>0</v>
      </c>
      <c r="K151" s="218" t="s">
        <v>141</v>
      </c>
      <c r="L151" s="42"/>
      <c r="M151" s="223" t="s">
        <v>1</v>
      </c>
      <c r="N151" s="224" t="s">
        <v>44</v>
      </c>
      <c r="O151" s="89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7" t="s">
        <v>142</v>
      </c>
      <c r="AT151" s="227" t="s">
        <v>137</v>
      </c>
      <c r="AU151" s="227" t="s">
        <v>89</v>
      </c>
      <c r="AY151" s="15" t="s">
        <v>135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5" t="s">
        <v>87</v>
      </c>
      <c r="BK151" s="228">
        <f>ROUND(I151*H151,2)</f>
        <v>0</v>
      </c>
      <c r="BL151" s="15" t="s">
        <v>142</v>
      </c>
      <c r="BM151" s="227" t="s">
        <v>189</v>
      </c>
    </row>
    <row r="152" s="13" customFormat="1">
      <c r="A152" s="13"/>
      <c r="B152" s="229"/>
      <c r="C152" s="230"/>
      <c r="D152" s="231" t="s">
        <v>144</v>
      </c>
      <c r="E152" s="232" t="s">
        <v>1</v>
      </c>
      <c r="F152" s="233" t="s">
        <v>190</v>
      </c>
      <c r="G152" s="230"/>
      <c r="H152" s="234">
        <v>433.66300000000001</v>
      </c>
      <c r="I152" s="235"/>
      <c r="J152" s="230"/>
      <c r="K152" s="230"/>
      <c r="L152" s="236"/>
      <c r="M152" s="237"/>
      <c r="N152" s="238"/>
      <c r="O152" s="238"/>
      <c r="P152" s="238"/>
      <c r="Q152" s="238"/>
      <c r="R152" s="238"/>
      <c r="S152" s="238"/>
      <c r="T152" s="23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0" t="s">
        <v>144</v>
      </c>
      <c r="AU152" s="240" t="s">
        <v>89</v>
      </c>
      <c r="AV152" s="13" t="s">
        <v>89</v>
      </c>
      <c r="AW152" s="13" t="s">
        <v>36</v>
      </c>
      <c r="AX152" s="13" t="s">
        <v>87</v>
      </c>
      <c r="AY152" s="240" t="s">
        <v>135</v>
      </c>
    </row>
    <row r="153" s="2" customFormat="1" ht="33" customHeight="1">
      <c r="A153" s="36"/>
      <c r="B153" s="37"/>
      <c r="C153" s="216" t="s">
        <v>191</v>
      </c>
      <c r="D153" s="216" t="s">
        <v>137</v>
      </c>
      <c r="E153" s="217" t="s">
        <v>192</v>
      </c>
      <c r="F153" s="218" t="s">
        <v>193</v>
      </c>
      <c r="G153" s="219" t="s">
        <v>169</v>
      </c>
      <c r="H153" s="220">
        <v>806.66800000000001</v>
      </c>
      <c r="I153" s="221"/>
      <c r="J153" s="222">
        <f>ROUND(I153*H153,2)</f>
        <v>0</v>
      </c>
      <c r="K153" s="218" t="s">
        <v>141</v>
      </c>
      <c r="L153" s="42"/>
      <c r="M153" s="223" t="s">
        <v>1</v>
      </c>
      <c r="N153" s="224" t="s">
        <v>44</v>
      </c>
      <c r="O153" s="89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27" t="s">
        <v>142</v>
      </c>
      <c r="AT153" s="227" t="s">
        <v>137</v>
      </c>
      <c r="AU153" s="227" t="s">
        <v>89</v>
      </c>
      <c r="AY153" s="15" t="s">
        <v>135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5" t="s">
        <v>87</v>
      </c>
      <c r="BK153" s="228">
        <f>ROUND(I153*H153,2)</f>
        <v>0</v>
      </c>
      <c r="BL153" s="15" t="s">
        <v>142</v>
      </c>
      <c r="BM153" s="227" t="s">
        <v>194</v>
      </c>
    </row>
    <row r="154" s="2" customFormat="1">
      <c r="A154" s="36"/>
      <c r="B154" s="37"/>
      <c r="C154" s="38"/>
      <c r="D154" s="231" t="s">
        <v>171</v>
      </c>
      <c r="E154" s="38"/>
      <c r="F154" s="241" t="s">
        <v>195</v>
      </c>
      <c r="G154" s="38"/>
      <c r="H154" s="38"/>
      <c r="I154" s="242"/>
      <c r="J154" s="38"/>
      <c r="K154" s="38"/>
      <c r="L154" s="42"/>
      <c r="M154" s="243"/>
      <c r="N154" s="244"/>
      <c r="O154" s="89"/>
      <c r="P154" s="89"/>
      <c r="Q154" s="89"/>
      <c r="R154" s="89"/>
      <c r="S154" s="89"/>
      <c r="T154" s="90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171</v>
      </c>
      <c r="AU154" s="15" t="s">
        <v>89</v>
      </c>
    </row>
    <row r="155" s="13" customFormat="1">
      <c r="A155" s="13"/>
      <c r="B155" s="229"/>
      <c r="C155" s="230"/>
      <c r="D155" s="231" t="s">
        <v>144</v>
      </c>
      <c r="E155" s="232" t="s">
        <v>1</v>
      </c>
      <c r="F155" s="233" t="s">
        <v>196</v>
      </c>
      <c r="G155" s="230"/>
      <c r="H155" s="234">
        <v>806.66800000000001</v>
      </c>
      <c r="I155" s="235"/>
      <c r="J155" s="230"/>
      <c r="K155" s="230"/>
      <c r="L155" s="236"/>
      <c r="M155" s="237"/>
      <c r="N155" s="238"/>
      <c r="O155" s="238"/>
      <c r="P155" s="238"/>
      <c r="Q155" s="238"/>
      <c r="R155" s="238"/>
      <c r="S155" s="238"/>
      <c r="T155" s="23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0" t="s">
        <v>144</v>
      </c>
      <c r="AU155" s="240" t="s">
        <v>89</v>
      </c>
      <c r="AV155" s="13" t="s">
        <v>89</v>
      </c>
      <c r="AW155" s="13" t="s">
        <v>36</v>
      </c>
      <c r="AX155" s="13" t="s">
        <v>87</v>
      </c>
      <c r="AY155" s="240" t="s">
        <v>135</v>
      </c>
    </row>
    <row r="156" s="2" customFormat="1" ht="33" customHeight="1">
      <c r="A156" s="36"/>
      <c r="B156" s="37"/>
      <c r="C156" s="216" t="s">
        <v>197</v>
      </c>
      <c r="D156" s="216" t="s">
        <v>137</v>
      </c>
      <c r="E156" s="217" t="s">
        <v>198</v>
      </c>
      <c r="F156" s="218" t="s">
        <v>199</v>
      </c>
      <c r="G156" s="219" t="s">
        <v>169</v>
      </c>
      <c r="H156" s="220">
        <v>996.66800000000001</v>
      </c>
      <c r="I156" s="221"/>
      <c r="J156" s="222">
        <f>ROUND(I156*H156,2)</f>
        <v>0</v>
      </c>
      <c r="K156" s="218" t="s">
        <v>141</v>
      </c>
      <c r="L156" s="42"/>
      <c r="M156" s="223" t="s">
        <v>1</v>
      </c>
      <c r="N156" s="224" t="s">
        <v>44</v>
      </c>
      <c r="O156" s="89"/>
      <c r="P156" s="225">
        <f>O156*H156</f>
        <v>0</v>
      </c>
      <c r="Q156" s="225">
        <v>0</v>
      </c>
      <c r="R156" s="225">
        <f>Q156*H156</f>
        <v>0</v>
      </c>
      <c r="S156" s="225">
        <v>0</v>
      </c>
      <c r="T156" s="226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27" t="s">
        <v>142</v>
      </c>
      <c r="AT156" s="227" t="s">
        <v>137</v>
      </c>
      <c r="AU156" s="227" t="s">
        <v>89</v>
      </c>
      <c r="AY156" s="15" t="s">
        <v>135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5" t="s">
        <v>87</v>
      </c>
      <c r="BK156" s="228">
        <f>ROUND(I156*H156,2)</f>
        <v>0</v>
      </c>
      <c r="BL156" s="15" t="s">
        <v>142</v>
      </c>
      <c r="BM156" s="227" t="s">
        <v>200</v>
      </c>
    </row>
    <row r="157" s="13" customFormat="1">
      <c r="A157" s="13"/>
      <c r="B157" s="229"/>
      <c r="C157" s="230"/>
      <c r="D157" s="231" t="s">
        <v>144</v>
      </c>
      <c r="E157" s="232" t="s">
        <v>1</v>
      </c>
      <c r="F157" s="233" t="s">
        <v>201</v>
      </c>
      <c r="G157" s="230"/>
      <c r="H157" s="234">
        <v>996.66800000000001</v>
      </c>
      <c r="I157" s="235"/>
      <c r="J157" s="230"/>
      <c r="K157" s="230"/>
      <c r="L157" s="236"/>
      <c r="M157" s="237"/>
      <c r="N157" s="238"/>
      <c r="O157" s="238"/>
      <c r="P157" s="238"/>
      <c r="Q157" s="238"/>
      <c r="R157" s="238"/>
      <c r="S157" s="238"/>
      <c r="T157" s="23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0" t="s">
        <v>144</v>
      </c>
      <c r="AU157" s="240" t="s">
        <v>89</v>
      </c>
      <c r="AV157" s="13" t="s">
        <v>89</v>
      </c>
      <c r="AW157" s="13" t="s">
        <v>36</v>
      </c>
      <c r="AX157" s="13" t="s">
        <v>87</v>
      </c>
      <c r="AY157" s="240" t="s">
        <v>135</v>
      </c>
    </row>
    <row r="158" s="2" customFormat="1" ht="33" customHeight="1">
      <c r="A158" s="36"/>
      <c r="B158" s="37"/>
      <c r="C158" s="216" t="s">
        <v>202</v>
      </c>
      <c r="D158" s="216" t="s">
        <v>137</v>
      </c>
      <c r="E158" s="217" t="s">
        <v>198</v>
      </c>
      <c r="F158" s="218" t="s">
        <v>199</v>
      </c>
      <c r="G158" s="219" t="s">
        <v>169</v>
      </c>
      <c r="H158" s="220">
        <v>1102.8800000000001</v>
      </c>
      <c r="I158" s="221"/>
      <c r="J158" s="222">
        <f>ROUND(I158*H158,2)</f>
        <v>0</v>
      </c>
      <c r="K158" s="218" t="s">
        <v>141</v>
      </c>
      <c r="L158" s="42"/>
      <c r="M158" s="223" t="s">
        <v>1</v>
      </c>
      <c r="N158" s="224" t="s">
        <v>44</v>
      </c>
      <c r="O158" s="89"/>
      <c r="P158" s="225">
        <f>O158*H158</f>
        <v>0</v>
      </c>
      <c r="Q158" s="225">
        <v>0</v>
      </c>
      <c r="R158" s="225">
        <f>Q158*H158</f>
        <v>0</v>
      </c>
      <c r="S158" s="225">
        <v>0</v>
      </c>
      <c r="T158" s="226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7" t="s">
        <v>142</v>
      </c>
      <c r="AT158" s="227" t="s">
        <v>137</v>
      </c>
      <c r="AU158" s="227" t="s">
        <v>89</v>
      </c>
      <c r="AY158" s="15" t="s">
        <v>135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5" t="s">
        <v>87</v>
      </c>
      <c r="BK158" s="228">
        <f>ROUND(I158*H158,2)</f>
        <v>0</v>
      </c>
      <c r="BL158" s="15" t="s">
        <v>142</v>
      </c>
      <c r="BM158" s="227" t="s">
        <v>203</v>
      </c>
    </row>
    <row r="159" s="2" customFormat="1">
      <c r="A159" s="36"/>
      <c r="B159" s="37"/>
      <c r="C159" s="38"/>
      <c r="D159" s="231" t="s">
        <v>171</v>
      </c>
      <c r="E159" s="38"/>
      <c r="F159" s="241" t="s">
        <v>180</v>
      </c>
      <c r="G159" s="38"/>
      <c r="H159" s="38"/>
      <c r="I159" s="242"/>
      <c r="J159" s="38"/>
      <c r="K159" s="38"/>
      <c r="L159" s="42"/>
      <c r="M159" s="243"/>
      <c r="N159" s="244"/>
      <c r="O159" s="89"/>
      <c r="P159" s="89"/>
      <c r="Q159" s="89"/>
      <c r="R159" s="89"/>
      <c r="S159" s="89"/>
      <c r="T159" s="90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171</v>
      </c>
      <c r="AU159" s="15" t="s">
        <v>89</v>
      </c>
    </row>
    <row r="160" s="2" customFormat="1" ht="24.15" customHeight="1">
      <c r="A160" s="36"/>
      <c r="B160" s="37"/>
      <c r="C160" s="216" t="s">
        <v>8</v>
      </c>
      <c r="D160" s="216" t="s">
        <v>137</v>
      </c>
      <c r="E160" s="217" t="s">
        <v>204</v>
      </c>
      <c r="F160" s="218" t="s">
        <v>205</v>
      </c>
      <c r="G160" s="219" t="s">
        <v>169</v>
      </c>
      <c r="H160" s="220">
        <v>403.334</v>
      </c>
      <c r="I160" s="221"/>
      <c r="J160" s="222">
        <f>ROUND(I160*H160,2)</f>
        <v>0</v>
      </c>
      <c r="K160" s="218" t="s">
        <v>141</v>
      </c>
      <c r="L160" s="42"/>
      <c r="M160" s="223" t="s">
        <v>1</v>
      </c>
      <c r="N160" s="224" t="s">
        <v>44</v>
      </c>
      <c r="O160" s="89"/>
      <c r="P160" s="225">
        <f>O160*H160</f>
        <v>0</v>
      </c>
      <c r="Q160" s="225">
        <v>0</v>
      </c>
      <c r="R160" s="225">
        <f>Q160*H160</f>
        <v>0</v>
      </c>
      <c r="S160" s="225">
        <v>0</v>
      </c>
      <c r="T160" s="226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7" t="s">
        <v>142</v>
      </c>
      <c r="AT160" s="227" t="s">
        <v>137</v>
      </c>
      <c r="AU160" s="227" t="s">
        <v>89</v>
      </c>
      <c r="AY160" s="15" t="s">
        <v>135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5" t="s">
        <v>87</v>
      </c>
      <c r="BK160" s="228">
        <f>ROUND(I160*H160,2)</f>
        <v>0</v>
      </c>
      <c r="BL160" s="15" t="s">
        <v>142</v>
      </c>
      <c r="BM160" s="227" t="s">
        <v>206</v>
      </c>
    </row>
    <row r="161" s="2" customFormat="1">
      <c r="A161" s="36"/>
      <c r="B161" s="37"/>
      <c r="C161" s="38"/>
      <c r="D161" s="231" t="s">
        <v>171</v>
      </c>
      <c r="E161" s="38"/>
      <c r="F161" s="241" t="s">
        <v>207</v>
      </c>
      <c r="G161" s="38"/>
      <c r="H161" s="38"/>
      <c r="I161" s="242"/>
      <c r="J161" s="38"/>
      <c r="K161" s="38"/>
      <c r="L161" s="42"/>
      <c r="M161" s="243"/>
      <c r="N161" s="244"/>
      <c r="O161" s="89"/>
      <c r="P161" s="89"/>
      <c r="Q161" s="89"/>
      <c r="R161" s="89"/>
      <c r="S161" s="89"/>
      <c r="T161" s="90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171</v>
      </c>
      <c r="AU161" s="15" t="s">
        <v>89</v>
      </c>
    </row>
    <row r="162" s="2" customFormat="1" ht="24.15" customHeight="1">
      <c r="A162" s="36"/>
      <c r="B162" s="37"/>
      <c r="C162" s="216" t="s">
        <v>208</v>
      </c>
      <c r="D162" s="216" t="s">
        <v>137</v>
      </c>
      <c r="E162" s="217" t="s">
        <v>209</v>
      </c>
      <c r="F162" s="218" t="s">
        <v>210</v>
      </c>
      <c r="G162" s="219" t="s">
        <v>169</v>
      </c>
      <c r="H162" s="220">
        <v>403.334</v>
      </c>
      <c r="I162" s="221"/>
      <c r="J162" s="222">
        <f>ROUND(I162*H162,2)</f>
        <v>0</v>
      </c>
      <c r="K162" s="218" t="s">
        <v>141</v>
      </c>
      <c r="L162" s="42"/>
      <c r="M162" s="223" t="s">
        <v>1</v>
      </c>
      <c r="N162" s="224" t="s">
        <v>44</v>
      </c>
      <c r="O162" s="89"/>
      <c r="P162" s="225">
        <f>O162*H162</f>
        <v>0</v>
      </c>
      <c r="Q162" s="225">
        <v>0</v>
      </c>
      <c r="R162" s="225">
        <f>Q162*H162</f>
        <v>0</v>
      </c>
      <c r="S162" s="225">
        <v>0</v>
      </c>
      <c r="T162" s="226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27" t="s">
        <v>142</v>
      </c>
      <c r="AT162" s="227" t="s">
        <v>137</v>
      </c>
      <c r="AU162" s="227" t="s">
        <v>89</v>
      </c>
      <c r="AY162" s="15" t="s">
        <v>135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5" t="s">
        <v>87</v>
      </c>
      <c r="BK162" s="228">
        <f>ROUND(I162*H162,2)</f>
        <v>0</v>
      </c>
      <c r="BL162" s="15" t="s">
        <v>142</v>
      </c>
      <c r="BM162" s="227" t="s">
        <v>211</v>
      </c>
    </row>
    <row r="163" s="2" customFormat="1" ht="16.5" customHeight="1">
      <c r="A163" s="36"/>
      <c r="B163" s="37"/>
      <c r="C163" s="216" t="s">
        <v>212</v>
      </c>
      <c r="D163" s="216" t="s">
        <v>137</v>
      </c>
      <c r="E163" s="217" t="s">
        <v>213</v>
      </c>
      <c r="F163" s="218" t="s">
        <v>214</v>
      </c>
      <c r="G163" s="219" t="s">
        <v>169</v>
      </c>
      <c r="H163" s="220">
        <v>1400.002</v>
      </c>
      <c r="I163" s="221"/>
      <c r="J163" s="222">
        <f>ROUND(I163*H163,2)</f>
        <v>0</v>
      </c>
      <c r="K163" s="218" t="s">
        <v>141</v>
      </c>
      <c r="L163" s="42"/>
      <c r="M163" s="223" t="s">
        <v>1</v>
      </c>
      <c r="N163" s="224" t="s">
        <v>44</v>
      </c>
      <c r="O163" s="89"/>
      <c r="P163" s="225">
        <f>O163*H163</f>
        <v>0</v>
      </c>
      <c r="Q163" s="225">
        <v>0</v>
      </c>
      <c r="R163" s="225">
        <f>Q163*H163</f>
        <v>0</v>
      </c>
      <c r="S163" s="225">
        <v>0</v>
      </c>
      <c r="T163" s="226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27" t="s">
        <v>142</v>
      </c>
      <c r="AT163" s="227" t="s">
        <v>137</v>
      </c>
      <c r="AU163" s="227" t="s">
        <v>89</v>
      </c>
      <c r="AY163" s="15" t="s">
        <v>135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5" t="s">
        <v>87</v>
      </c>
      <c r="BK163" s="228">
        <f>ROUND(I163*H163,2)</f>
        <v>0</v>
      </c>
      <c r="BL163" s="15" t="s">
        <v>142</v>
      </c>
      <c r="BM163" s="227" t="s">
        <v>215</v>
      </c>
    </row>
    <row r="164" s="13" customFormat="1">
      <c r="A164" s="13"/>
      <c r="B164" s="229"/>
      <c r="C164" s="230"/>
      <c r="D164" s="231" t="s">
        <v>144</v>
      </c>
      <c r="E164" s="232" t="s">
        <v>1</v>
      </c>
      <c r="F164" s="233" t="s">
        <v>216</v>
      </c>
      <c r="G164" s="230"/>
      <c r="H164" s="234">
        <v>1400.002</v>
      </c>
      <c r="I164" s="235"/>
      <c r="J164" s="230"/>
      <c r="K164" s="230"/>
      <c r="L164" s="236"/>
      <c r="M164" s="237"/>
      <c r="N164" s="238"/>
      <c r="O164" s="238"/>
      <c r="P164" s="238"/>
      <c r="Q164" s="238"/>
      <c r="R164" s="238"/>
      <c r="S164" s="238"/>
      <c r="T164" s="23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0" t="s">
        <v>144</v>
      </c>
      <c r="AU164" s="240" t="s">
        <v>89</v>
      </c>
      <c r="AV164" s="13" t="s">
        <v>89</v>
      </c>
      <c r="AW164" s="13" t="s">
        <v>36</v>
      </c>
      <c r="AX164" s="13" t="s">
        <v>87</v>
      </c>
      <c r="AY164" s="240" t="s">
        <v>135</v>
      </c>
    </row>
    <row r="165" s="2" customFormat="1" ht="16.5" customHeight="1">
      <c r="A165" s="36"/>
      <c r="B165" s="37"/>
      <c r="C165" s="216" t="s">
        <v>217</v>
      </c>
      <c r="D165" s="216" t="s">
        <v>137</v>
      </c>
      <c r="E165" s="217" t="s">
        <v>213</v>
      </c>
      <c r="F165" s="218" t="s">
        <v>214</v>
      </c>
      <c r="G165" s="219" t="s">
        <v>169</v>
      </c>
      <c r="H165" s="220">
        <v>1102.8800000000001</v>
      </c>
      <c r="I165" s="221"/>
      <c r="J165" s="222">
        <f>ROUND(I165*H165,2)</f>
        <v>0</v>
      </c>
      <c r="K165" s="218" t="s">
        <v>141</v>
      </c>
      <c r="L165" s="42"/>
      <c r="M165" s="223" t="s">
        <v>1</v>
      </c>
      <c r="N165" s="224" t="s">
        <v>44</v>
      </c>
      <c r="O165" s="89"/>
      <c r="P165" s="225">
        <f>O165*H165</f>
        <v>0</v>
      </c>
      <c r="Q165" s="225">
        <v>0</v>
      </c>
      <c r="R165" s="225">
        <f>Q165*H165</f>
        <v>0</v>
      </c>
      <c r="S165" s="225">
        <v>0</v>
      </c>
      <c r="T165" s="226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27" t="s">
        <v>142</v>
      </c>
      <c r="AT165" s="227" t="s">
        <v>137</v>
      </c>
      <c r="AU165" s="227" t="s">
        <v>89</v>
      </c>
      <c r="AY165" s="15" t="s">
        <v>135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5" t="s">
        <v>87</v>
      </c>
      <c r="BK165" s="228">
        <f>ROUND(I165*H165,2)</f>
        <v>0</v>
      </c>
      <c r="BL165" s="15" t="s">
        <v>142</v>
      </c>
      <c r="BM165" s="227" t="s">
        <v>218</v>
      </c>
    </row>
    <row r="166" s="2" customFormat="1">
      <c r="A166" s="36"/>
      <c r="B166" s="37"/>
      <c r="C166" s="38"/>
      <c r="D166" s="231" t="s">
        <v>171</v>
      </c>
      <c r="E166" s="38"/>
      <c r="F166" s="241" t="s">
        <v>180</v>
      </c>
      <c r="G166" s="38"/>
      <c r="H166" s="38"/>
      <c r="I166" s="242"/>
      <c r="J166" s="38"/>
      <c r="K166" s="38"/>
      <c r="L166" s="42"/>
      <c r="M166" s="243"/>
      <c r="N166" s="244"/>
      <c r="O166" s="89"/>
      <c r="P166" s="89"/>
      <c r="Q166" s="89"/>
      <c r="R166" s="89"/>
      <c r="S166" s="89"/>
      <c r="T166" s="90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171</v>
      </c>
      <c r="AU166" s="15" t="s">
        <v>89</v>
      </c>
    </row>
    <row r="167" s="2" customFormat="1" ht="24.15" customHeight="1">
      <c r="A167" s="36"/>
      <c r="B167" s="37"/>
      <c r="C167" s="216" t="s">
        <v>219</v>
      </c>
      <c r="D167" s="216" t="s">
        <v>137</v>
      </c>
      <c r="E167" s="217" t="s">
        <v>220</v>
      </c>
      <c r="F167" s="218" t="s">
        <v>221</v>
      </c>
      <c r="G167" s="219" t="s">
        <v>169</v>
      </c>
      <c r="H167" s="220">
        <v>834.09699999999998</v>
      </c>
      <c r="I167" s="221"/>
      <c r="J167" s="222">
        <f>ROUND(I167*H167,2)</f>
        <v>0</v>
      </c>
      <c r="K167" s="218" t="s">
        <v>141</v>
      </c>
      <c r="L167" s="42"/>
      <c r="M167" s="223" t="s">
        <v>1</v>
      </c>
      <c r="N167" s="224" t="s">
        <v>44</v>
      </c>
      <c r="O167" s="89"/>
      <c r="P167" s="225">
        <f>O167*H167</f>
        <v>0</v>
      </c>
      <c r="Q167" s="225">
        <v>0</v>
      </c>
      <c r="R167" s="225">
        <f>Q167*H167</f>
        <v>0</v>
      </c>
      <c r="S167" s="225">
        <v>0</v>
      </c>
      <c r="T167" s="226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27" t="s">
        <v>142</v>
      </c>
      <c r="AT167" s="227" t="s">
        <v>137</v>
      </c>
      <c r="AU167" s="227" t="s">
        <v>89</v>
      </c>
      <c r="AY167" s="15" t="s">
        <v>135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5" t="s">
        <v>87</v>
      </c>
      <c r="BK167" s="228">
        <f>ROUND(I167*H167,2)</f>
        <v>0</v>
      </c>
      <c r="BL167" s="15" t="s">
        <v>142</v>
      </c>
      <c r="BM167" s="227" t="s">
        <v>222</v>
      </c>
    </row>
    <row r="168" s="13" customFormat="1">
      <c r="A168" s="13"/>
      <c r="B168" s="229"/>
      <c r="C168" s="230"/>
      <c r="D168" s="231" t="s">
        <v>144</v>
      </c>
      <c r="E168" s="232" t="s">
        <v>1</v>
      </c>
      <c r="F168" s="233" t="s">
        <v>223</v>
      </c>
      <c r="G168" s="230"/>
      <c r="H168" s="234">
        <v>834.09699999999998</v>
      </c>
      <c r="I168" s="235"/>
      <c r="J168" s="230"/>
      <c r="K168" s="230"/>
      <c r="L168" s="236"/>
      <c r="M168" s="237"/>
      <c r="N168" s="238"/>
      <c r="O168" s="238"/>
      <c r="P168" s="238"/>
      <c r="Q168" s="238"/>
      <c r="R168" s="238"/>
      <c r="S168" s="238"/>
      <c r="T168" s="23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0" t="s">
        <v>144</v>
      </c>
      <c r="AU168" s="240" t="s">
        <v>89</v>
      </c>
      <c r="AV168" s="13" t="s">
        <v>89</v>
      </c>
      <c r="AW168" s="13" t="s">
        <v>36</v>
      </c>
      <c r="AX168" s="13" t="s">
        <v>87</v>
      </c>
      <c r="AY168" s="240" t="s">
        <v>135</v>
      </c>
    </row>
    <row r="169" s="2" customFormat="1" ht="24.15" customHeight="1">
      <c r="A169" s="36"/>
      <c r="B169" s="37"/>
      <c r="C169" s="216" t="s">
        <v>224</v>
      </c>
      <c r="D169" s="216" t="s">
        <v>137</v>
      </c>
      <c r="E169" s="217" t="s">
        <v>225</v>
      </c>
      <c r="F169" s="218" t="s">
        <v>226</v>
      </c>
      <c r="G169" s="219" t="s">
        <v>140</v>
      </c>
      <c r="H169" s="220">
        <v>5560.6469999999999</v>
      </c>
      <c r="I169" s="221"/>
      <c r="J169" s="222">
        <f>ROUND(I169*H169,2)</f>
        <v>0</v>
      </c>
      <c r="K169" s="218" t="s">
        <v>141</v>
      </c>
      <c r="L169" s="42"/>
      <c r="M169" s="223" t="s">
        <v>1</v>
      </c>
      <c r="N169" s="224" t="s">
        <v>44</v>
      </c>
      <c r="O169" s="89"/>
      <c r="P169" s="225">
        <f>O169*H169</f>
        <v>0</v>
      </c>
      <c r="Q169" s="225">
        <v>0</v>
      </c>
      <c r="R169" s="225">
        <f>Q169*H169</f>
        <v>0</v>
      </c>
      <c r="S169" s="225">
        <v>0</v>
      </c>
      <c r="T169" s="226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27" t="s">
        <v>142</v>
      </c>
      <c r="AT169" s="227" t="s">
        <v>137</v>
      </c>
      <c r="AU169" s="227" t="s">
        <v>89</v>
      </c>
      <c r="AY169" s="15" t="s">
        <v>135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5" t="s">
        <v>87</v>
      </c>
      <c r="BK169" s="228">
        <f>ROUND(I169*H169,2)</f>
        <v>0</v>
      </c>
      <c r="BL169" s="15" t="s">
        <v>142</v>
      </c>
      <c r="BM169" s="227" t="s">
        <v>227</v>
      </c>
    </row>
    <row r="170" s="13" customFormat="1">
      <c r="A170" s="13"/>
      <c r="B170" s="229"/>
      <c r="C170" s="230"/>
      <c r="D170" s="231" t="s">
        <v>144</v>
      </c>
      <c r="E170" s="232" t="s">
        <v>1</v>
      </c>
      <c r="F170" s="233" t="s">
        <v>228</v>
      </c>
      <c r="G170" s="230"/>
      <c r="H170" s="234">
        <v>5560.6469999999999</v>
      </c>
      <c r="I170" s="235"/>
      <c r="J170" s="230"/>
      <c r="K170" s="230"/>
      <c r="L170" s="236"/>
      <c r="M170" s="237"/>
      <c r="N170" s="238"/>
      <c r="O170" s="238"/>
      <c r="P170" s="238"/>
      <c r="Q170" s="238"/>
      <c r="R170" s="238"/>
      <c r="S170" s="238"/>
      <c r="T170" s="23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0" t="s">
        <v>144</v>
      </c>
      <c r="AU170" s="240" t="s">
        <v>89</v>
      </c>
      <c r="AV170" s="13" t="s">
        <v>89</v>
      </c>
      <c r="AW170" s="13" t="s">
        <v>36</v>
      </c>
      <c r="AX170" s="13" t="s">
        <v>87</v>
      </c>
      <c r="AY170" s="240" t="s">
        <v>135</v>
      </c>
    </row>
    <row r="171" s="12" customFormat="1" ht="22.8" customHeight="1">
      <c r="A171" s="12"/>
      <c r="B171" s="200"/>
      <c r="C171" s="201"/>
      <c r="D171" s="202" t="s">
        <v>78</v>
      </c>
      <c r="E171" s="214" t="s">
        <v>89</v>
      </c>
      <c r="F171" s="214" t="s">
        <v>229</v>
      </c>
      <c r="G171" s="201"/>
      <c r="H171" s="201"/>
      <c r="I171" s="204"/>
      <c r="J171" s="215">
        <f>BK171</f>
        <v>0</v>
      </c>
      <c r="K171" s="201"/>
      <c r="L171" s="206"/>
      <c r="M171" s="207"/>
      <c r="N171" s="208"/>
      <c r="O171" s="208"/>
      <c r="P171" s="209">
        <f>SUM(P172:P180)</f>
        <v>0</v>
      </c>
      <c r="Q171" s="208"/>
      <c r="R171" s="209">
        <f>SUM(R172:R180)</f>
        <v>1193.4789631400001</v>
      </c>
      <c r="S171" s="208"/>
      <c r="T171" s="210">
        <f>SUM(T172:T180)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1" t="s">
        <v>87</v>
      </c>
      <c r="AT171" s="212" t="s">
        <v>78</v>
      </c>
      <c r="AU171" s="212" t="s">
        <v>87</v>
      </c>
      <c r="AY171" s="211" t="s">
        <v>135</v>
      </c>
      <c r="BK171" s="213">
        <f>SUM(BK172:BK180)</f>
        <v>0</v>
      </c>
    </row>
    <row r="172" s="2" customFormat="1" ht="37.8" customHeight="1">
      <c r="A172" s="36"/>
      <c r="B172" s="37"/>
      <c r="C172" s="216" t="s">
        <v>7</v>
      </c>
      <c r="D172" s="216" t="s">
        <v>137</v>
      </c>
      <c r="E172" s="217" t="s">
        <v>230</v>
      </c>
      <c r="F172" s="218" t="s">
        <v>231</v>
      </c>
      <c r="G172" s="219" t="s">
        <v>232</v>
      </c>
      <c r="H172" s="220">
        <v>1734.6500000000001</v>
      </c>
      <c r="I172" s="221"/>
      <c r="J172" s="222">
        <f>ROUND(I172*H172,2)</f>
        <v>0</v>
      </c>
      <c r="K172" s="218" t="s">
        <v>141</v>
      </c>
      <c r="L172" s="42"/>
      <c r="M172" s="223" t="s">
        <v>1</v>
      </c>
      <c r="N172" s="224" t="s">
        <v>44</v>
      </c>
      <c r="O172" s="89"/>
      <c r="P172" s="225">
        <f>O172*H172</f>
        <v>0</v>
      </c>
      <c r="Q172" s="225">
        <v>0.27411000000000002</v>
      </c>
      <c r="R172" s="225">
        <f>Q172*H172</f>
        <v>475.48491150000007</v>
      </c>
      <c r="S172" s="225">
        <v>0</v>
      </c>
      <c r="T172" s="226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27" t="s">
        <v>142</v>
      </c>
      <c r="AT172" s="227" t="s">
        <v>137</v>
      </c>
      <c r="AU172" s="227" t="s">
        <v>89</v>
      </c>
      <c r="AY172" s="15" t="s">
        <v>135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5" t="s">
        <v>87</v>
      </c>
      <c r="BK172" s="228">
        <f>ROUND(I172*H172,2)</f>
        <v>0</v>
      </c>
      <c r="BL172" s="15" t="s">
        <v>142</v>
      </c>
      <c r="BM172" s="227" t="s">
        <v>233</v>
      </c>
    </row>
    <row r="173" s="2" customFormat="1" ht="24.15" customHeight="1">
      <c r="A173" s="36"/>
      <c r="B173" s="37"/>
      <c r="C173" s="216" t="s">
        <v>234</v>
      </c>
      <c r="D173" s="216" t="s">
        <v>137</v>
      </c>
      <c r="E173" s="217" t="s">
        <v>235</v>
      </c>
      <c r="F173" s="218" t="s">
        <v>236</v>
      </c>
      <c r="G173" s="219" t="s">
        <v>232</v>
      </c>
      <c r="H173" s="220">
        <v>1734.6500000000001</v>
      </c>
      <c r="I173" s="221"/>
      <c r="J173" s="222">
        <f>ROUND(I173*H173,2)</f>
        <v>0</v>
      </c>
      <c r="K173" s="218" t="s">
        <v>141</v>
      </c>
      <c r="L173" s="42"/>
      <c r="M173" s="223" t="s">
        <v>1</v>
      </c>
      <c r="N173" s="224" t="s">
        <v>44</v>
      </c>
      <c r="O173" s="89"/>
      <c r="P173" s="225">
        <f>O173*H173</f>
        <v>0</v>
      </c>
      <c r="Q173" s="225">
        <v>0</v>
      </c>
      <c r="R173" s="225">
        <f>Q173*H173</f>
        <v>0</v>
      </c>
      <c r="S173" s="225">
        <v>0</v>
      </c>
      <c r="T173" s="226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27" t="s">
        <v>142</v>
      </c>
      <c r="AT173" s="227" t="s">
        <v>137</v>
      </c>
      <c r="AU173" s="227" t="s">
        <v>89</v>
      </c>
      <c r="AY173" s="15" t="s">
        <v>135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5" t="s">
        <v>87</v>
      </c>
      <c r="BK173" s="228">
        <f>ROUND(I173*H173,2)</f>
        <v>0</v>
      </c>
      <c r="BL173" s="15" t="s">
        <v>142</v>
      </c>
      <c r="BM173" s="227" t="s">
        <v>237</v>
      </c>
    </row>
    <row r="174" s="2" customFormat="1">
      <c r="A174" s="36"/>
      <c r="B174" s="37"/>
      <c r="C174" s="38"/>
      <c r="D174" s="231" t="s">
        <v>171</v>
      </c>
      <c r="E174" s="38"/>
      <c r="F174" s="241" t="s">
        <v>238</v>
      </c>
      <c r="G174" s="38"/>
      <c r="H174" s="38"/>
      <c r="I174" s="242"/>
      <c r="J174" s="38"/>
      <c r="K174" s="38"/>
      <c r="L174" s="42"/>
      <c r="M174" s="243"/>
      <c r="N174" s="244"/>
      <c r="O174" s="89"/>
      <c r="P174" s="89"/>
      <c r="Q174" s="89"/>
      <c r="R174" s="89"/>
      <c r="S174" s="89"/>
      <c r="T174" s="90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5" t="s">
        <v>171</v>
      </c>
      <c r="AU174" s="15" t="s">
        <v>89</v>
      </c>
    </row>
    <row r="175" s="2" customFormat="1" ht="16.5" customHeight="1">
      <c r="A175" s="36"/>
      <c r="B175" s="37"/>
      <c r="C175" s="245" t="s">
        <v>239</v>
      </c>
      <c r="D175" s="245" t="s">
        <v>240</v>
      </c>
      <c r="E175" s="246" t="s">
        <v>241</v>
      </c>
      <c r="F175" s="247" t="s">
        <v>242</v>
      </c>
      <c r="G175" s="248" t="s">
        <v>243</v>
      </c>
      <c r="H175" s="249">
        <v>710.33900000000006</v>
      </c>
      <c r="I175" s="250"/>
      <c r="J175" s="251">
        <f>ROUND(I175*H175,2)</f>
        <v>0</v>
      </c>
      <c r="K175" s="247" t="s">
        <v>141</v>
      </c>
      <c r="L175" s="252"/>
      <c r="M175" s="253" t="s">
        <v>1</v>
      </c>
      <c r="N175" s="254" t="s">
        <v>44</v>
      </c>
      <c r="O175" s="89"/>
      <c r="P175" s="225">
        <f>O175*H175</f>
        <v>0</v>
      </c>
      <c r="Q175" s="225">
        <v>1</v>
      </c>
      <c r="R175" s="225">
        <f>Q175*H175</f>
        <v>710.33900000000006</v>
      </c>
      <c r="S175" s="225">
        <v>0</v>
      </c>
      <c r="T175" s="226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27" t="s">
        <v>173</v>
      </c>
      <c r="AT175" s="227" t="s">
        <v>240</v>
      </c>
      <c r="AU175" s="227" t="s">
        <v>89</v>
      </c>
      <c r="AY175" s="15" t="s">
        <v>135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5" t="s">
        <v>87</v>
      </c>
      <c r="BK175" s="228">
        <f>ROUND(I175*H175,2)</f>
        <v>0</v>
      </c>
      <c r="BL175" s="15" t="s">
        <v>142</v>
      </c>
      <c r="BM175" s="227" t="s">
        <v>244</v>
      </c>
    </row>
    <row r="176" s="13" customFormat="1">
      <c r="A176" s="13"/>
      <c r="B176" s="229"/>
      <c r="C176" s="230"/>
      <c r="D176" s="231" t="s">
        <v>144</v>
      </c>
      <c r="E176" s="232" t="s">
        <v>1</v>
      </c>
      <c r="F176" s="233" t="s">
        <v>245</v>
      </c>
      <c r="G176" s="230"/>
      <c r="H176" s="234">
        <v>710.33900000000006</v>
      </c>
      <c r="I176" s="235"/>
      <c r="J176" s="230"/>
      <c r="K176" s="230"/>
      <c r="L176" s="236"/>
      <c r="M176" s="237"/>
      <c r="N176" s="238"/>
      <c r="O176" s="238"/>
      <c r="P176" s="238"/>
      <c r="Q176" s="238"/>
      <c r="R176" s="238"/>
      <c r="S176" s="238"/>
      <c r="T176" s="23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0" t="s">
        <v>144</v>
      </c>
      <c r="AU176" s="240" t="s">
        <v>89</v>
      </c>
      <c r="AV176" s="13" t="s">
        <v>89</v>
      </c>
      <c r="AW176" s="13" t="s">
        <v>36</v>
      </c>
      <c r="AX176" s="13" t="s">
        <v>87</v>
      </c>
      <c r="AY176" s="240" t="s">
        <v>135</v>
      </c>
    </row>
    <row r="177" s="2" customFormat="1" ht="21.75" customHeight="1">
      <c r="A177" s="36"/>
      <c r="B177" s="37"/>
      <c r="C177" s="216" t="s">
        <v>246</v>
      </c>
      <c r="D177" s="216" t="s">
        <v>137</v>
      </c>
      <c r="E177" s="217" t="s">
        <v>247</v>
      </c>
      <c r="F177" s="218" t="s">
        <v>248</v>
      </c>
      <c r="G177" s="219" t="s">
        <v>169</v>
      </c>
      <c r="H177" s="220">
        <v>2.9300000000000002</v>
      </c>
      <c r="I177" s="221"/>
      <c r="J177" s="222">
        <f>ROUND(I177*H177,2)</f>
        <v>0</v>
      </c>
      <c r="K177" s="218" t="s">
        <v>141</v>
      </c>
      <c r="L177" s="42"/>
      <c r="M177" s="223" t="s">
        <v>1</v>
      </c>
      <c r="N177" s="224" t="s">
        <v>44</v>
      </c>
      <c r="O177" s="89"/>
      <c r="P177" s="225">
        <f>O177*H177</f>
        <v>0</v>
      </c>
      <c r="Q177" s="225">
        <v>2.5505399999999998</v>
      </c>
      <c r="R177" s="225">
        <f>Q177*H177</f>
        <v>7.4730821999999995</v>
      </c>
      <c r="S177" s="225">
        <v>0</v>
      </c>
      <c r="T177" s="226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27" t="s">
        <v>142</v>
      </c>
      <c r="AT177" s="227" t="s">
        <v>137</v>
      </c>
      <c r="AU177" s="227" t="s">
        <v>89</v>
      </c>
      <c r="AY177" s="15" t="s">
        <v>135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5" t="s">
        <v>87</v>
      </c>
      <c r="BK177" s="228">
        <f>ROUND(I177*H177,2)</f>
        <v>0</v>
      </c>
      <c r="BL177" s="15" t="s">
        <v>142</v>
      </c>
      <c r="BM177" s="227" t="s">
        <v>249</v>
      </c>
    </row>
    <row r="178" s="2" customFormat="1" ht="24.15" customHeight="1">
      <c r="A178" s="36"/>
      <c r="B178" s="37"/>
      <c r="C178" s="216" t="s">
        <v>250</v>
      </c>
      <c r="D178" s="216" t="s">
        <v>137</v>
      </c>
      <c r="E178" s="217" t="s">
        <v>251</v>
      </c>
      <c r="F178" s="218" t="s">
        <v>252</v>
      </c>
      <c r="G178" s="219" t="s">
        <v>243</v>
      </c>
      <c r="H178" s="220">
        <v>0.156</v>
      </c>
      <c r="I178" s="221"/>
      <c r="J178" s="222">
        <f>ROUND(I178*H178,2)</f>
        <v>0</v>
      </c>
      <c r="K178" s="218" t="s">
        <v>141</v>
      </c>
      <c r="L178" s="42"/>
      <c r="M178" s="223" t="s">
        <v>1</v>
      </c>
      <c r="N178" s="224" t="s">
        <v>44</v>
      </c>
      <c r="O178" s="89"/>
      <c r="P178" s="225">
        <f>O178*H178</f>
        <v>0</v>
      </c>
      <c r="Q178" s="225">
        <v>1.0597399999999999</v>
      </c>
      <c r="R178" s="225">
        <f>Q178*H178</f>
        <v>0.16531943999999998</v>
      </c>
      <c r="S178" s="225">
        <v>0</v>
      </c>
      <c r="T178" s="226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27" t="s">
        <v>142</v>
      </c>
      <c r="AT178" s="227" t="s">
        <v>137</v>
      </c>
      <c r="AU178" s="227" t="s">
        <v>89</v>
      </c>
      <c r="AY178" s="15" t="s">
        <v>135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5" t="s">
        <v>87</v>
      </c>
      <c r="BK178" s="228">
        <f>ROUND(I178*H178,2)</f>
        <v>0</v>
      </c>
      <c r="BL178" s="15" t="s">
        <v>142</v>
      </c>
      <c r="BM178" s="227" t="s">
        <v>253</v>
      </c>
    </row>
    <row r="179" s="2" customFormat="1" ht="16.5" customHeight="1">
      <c r="A179" s="36"/>
      <c r="B179" s="37"/>
      <c r="C179" s="216" t="s">
        <v>254</v>
      </c>
      <c r="D179" s="216" t="s">
        <v>137</v>
      </c>
      <c r="E179" s="217" t="s">
        <v>255</v>
      </c>
      <c r="F179" s="218" t="s">
        <v>256</v>
      </c>
      <c r="G179" s="219" t="s">
        <v>140</v>
      </c>
      <c r="H179" s="220">
        <v>11.25</v>
      </c>
      <c r="I179" s="221"/>
      <c r="J179" s="222">
        <f>ROUND(I179*H179,2)</f>
        <v>0</v>
      </c>
      <c r="K179" s="218" t="s">
        <v>141</v>
      </c>
      <c r="L179" s="42"/>
      <c r="M179" s="223" t="s">
        <v>1</v>
      </c>
      <c r="N179" s="224" t="s">
        <v>44</v>
      </c>
      <c r="O179" s="89"/>
      <c r="P179" s="225">
        <f>O179*H179</f>
        <v>0</v>
      </c>
      <c r="Q179" s="225">
        <v>0.0014400000000000001</v>
      </c>
      <c r="R179" s="225">
        <f>Q179*H179</f>
        <v>0.016200000000000003</v>
      </c>
      <c r="S179" s="225">
        <v>0</v>
      </c>
      <c r="T179" s="226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27" t="s">
        <v>142</v>
      </c>
      <c r="AT179" s="227" t="s">
        <v>137</v>
      </c>
      <c r="AU179" s="227" t="s">
        <v>89</v>
      </c>
      <c r="AY179" s="15" t="s">
        <v>135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5" t="s">
        <v>87</v>
      </c>
      <c r="BK179" s="228">
        <f>ROUND(I179*H179,2)</f>
        <v>0</v>
      </c>
      <c r="BL179" s="15" t="s">
        <v>142</v>
      </c>
      <c r="BM179" s="227" t="s">
        <v>257</v>
      </c>
    </row>
    <row r="180" s="2" customFormat="1" ht="16.5" customHeight="1">
      <c r="A180" s="36"/>
      <c r="B180" s="37"/>
      <c r="C180" s="216" t="s">
        <v>258</v>
      </c>
      <c r="D180" s="216" t="s">
        <v>137</v>
      </c>
      <c r="E180" s="217" t="s">
        <v>259</v>
      </c>
      <c r="F180" s="218" t="s">
        <v>260</v>
      </c>
      <c r="G180" s="219" t="s">
        <v>140</v>
      </c>
      <c r="H180" s="220">
        <v>11.25</v>
      </c>
      <c r="I180" s="221"/>
      <c r="J180" s="222">
        <f>ROUND(I180*H180,2)</f>
        <v>0</v>
      </c>
      <c r="K180" s="218" t="s">
        <v>141</v>
      </c>
      <c r="L180" s="42"/>
      <c r="M180" s="223" t="s">
        <v>1</v>
      </c>
      <c r="N180" s="224" t="s">
        <v>44</v>
      </c>
      <c r="O180" s="89"/>
      <c r="P180" s="225">
        <f>O180*H180</f>
        <v>0</v>
      </c>
      <c r="Q180" s="225">
        <v>4.0000000000000003E-05</v>
      </c>
      <c r="R180" s="225">
        <f>Q180*H180</f>
        <v>0.00045000000000000004</v>
      </c>
      <c r="S180" s="225">
        <v>0</v>
      </c>
      <c r="T180" s="226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27" t="s">
        <v>142</v>
      </c>
      <c r="AT180" s="227" t="s">
        <v>137</v>
      </c>
      <c r="AU180" s="227" t="s">
        <v>89</v>
      </c>
      <c r="AY180" s="15" t="s">
        <v>135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5" t="s">
        <v>87</v>
      </c>
      <c r="BK180" s="228">
        <f>ROUND(I180*H180,2)</f>
        <v>0</v>
      </c>
      <c r="BL180" s="15" t="s">
        <v>142</v>
      </c>
      <c r="BM180" s="227" t="s">
        <v>261</v>
      </c>
    </row>
    <row r="181" s="12" customFormat="1" ht="22.8" customHeight="1">
      <c r="A181" s="12"/>
      <c r="B181" s="200"/>
      <c r="C181" s="201"/>
      <c r="D181" s="202" t="s">
        <v>78</v>
      </c>
      <c r="E181" s="214" t="s">
        <v>142</v>
      </c>
      <c r="F181" s="214" t="s">
        <v>262</v>
      </c>
      <c r="G181" s="201"/>
      <c r="H181" s="201"/>
      <c r="I181" s="204"/>
      <c r="J181" s="215">
        <f>BK181</f>
        <v>0</v>
      </c>
      <c r="K181" s="201"/>
      <c r="L181" s="206"/>
      <c r="M181" s="207"/>
      <c r="N181" s="208"/>
      <c r="O181" s="208"/>
      <c r="P181" s="209">
        <f>SUM(P182:P184)</f>
        <v>0</v>
      </c>
      <c r="Q181" s="208"/>
      <c r="R181" s="209">
        <f>SUM(R182:R184)</f>
        <v>16.419859800000001</v>
      </c>
      <c r="S181" s="208"/>
      <c r="T181" s="210">
        <f>SUM(T182:T184)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1" t="s">
        <v>87</v>
      </c>
      <c r="AT181" s="212" t="s">
        <v>78</v>
      </c>
      <c r="AU181" s="212" t="s">
        <v>87</v>
      </c>
      <c r="AY181" s="211" t="s">
        <v>135</v>
      </c>
      <c r="BK181" s="213">
        <f>SUM(BK182:BK184)</f>
        <v>0</v>
      </c>
    </row>
    <row r="182" s="2" customFormat="1" ht="24.15" customHeight="1">
      <c r="A182" s="36"/>
      <c r="B182" s="37"/>
      <c r="C182" s="216" t="s">
        <v>263</v>
      </c>
      <c r="D182" s="216" t="s">
        <v>137</v>
      </c>
      <c r="E182" s="217" t="s">
        <v>264</v>
      </c>
      <c r="F182" s="218" t="s">
        <v>265</v>
      </c>
      <c r="G182" s="219" t="s">
        <v>140</v>
      </c>
      <c r="H182" s="220">
        <v>11.460000000000001</v>
      </c>
      <c r="I182" s="221"/>
      <c r="J182" s="222">
        <f>ROUND(I182*H182,2)</f>
        <v>0</v>
      </c>
      <c r="K182" s="218" t="s">
        <v>141</v>
      </c>
      <c r="L182" s="42"/>
      <c r="M182" s="223" t="s">
        <v>1</v>
      </c>
      <c r="N182" s="224" t="s">
        <v>44</v>
      </c>
      <c r="O182" s="89"/>
      <c r="P182" s="225">
        <f>O182*H182</f>
        <v>0</v>
      </c>
      <c r="Q182" s="225">
        <v>0.24532999999999999</v>
      </c>
      <c r="R182" s="225">
        <f>Q182*H182</f>
        <v>2.8114818000000001</v>
      </c>
      <c r="S182" s="225">
        <v>0</v>
      </c>
      <c r="T182" s="226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27" t="s">
        <v>142</v>
      </c>
      <c r="AT182" s="227" t="s">
        <v>137</v>
      </c>
      <c r="AU182" s="227" t="s">
        <v>89</v>
      </c>
      <c r="AY182" s="15" t="s">
        <v>135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15" t="s">
        <v>87</v>
      </c>
      <c r="BK182" s="228">
        <f>ROUND(I182*H182,2)</f>
        <v>0</v>
      </c>
      <c r="BL182" s="15" t="s">
        <v>142</v>
      </c>
      <c r="BM182" s="227" t="s">
        <v>266</v>
      </c>
    </row>
    <row r="183" s="2" customFormat="1" ht="24.15" customHeight="1">
      <c r="A183" s="36"/>
      <c r="B183" s="37"/>
      <c r="C183" s="216" t="s">
        <v>267</v>
      </c>
      <c r="D183" s="216" t="s">
        <v>137</v>
      </c>
      <c r="E183" s="217" t="s">
        <v>268</v>
      </c>
      <c r="F183" s="218" t="s">
        <v>269</v>
      </c>
      <c r="G183" s="219" t="s">
        <v>169</v>
      </c>
      <c r="H183" s="220">
        <v>1.5600000000000001</v>
      </c>
      <c r="I183" s="221"/>
      <c r="J183" s="222">
        <f>ROUND(I183*H183,2)</f>
        <v>0</v>
      </c>
      <c r="K183" s="218" t="s">
        <v>141</v>
      </c>
      <c r="L183" s="42"/>
      <c r="M183" s="223" t="s">
        <v>1</v>
      </c>
      <c r="N183" s="224" t="s">
        <v>44</v>
      </c>
      <c r="O183" s="89"/>
      <c r="P183" s="225">
        <f>O183*H183</f>
        <v>0</v>
      </c>
      <c r="Q183" s="225">
        <v>2.49255</v>
      </c>
      <c r="R183" s="225">
        <f>Q183*H183</f>
        <v>3.8883780000000003</v>
      </c>
      <c r="S183" s="225">
        <v>0</v>
      </c>
      <c r="T183" s="226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27" t="s">
        <v>142</v>
      </c>
      <c r="AT183" s="227" t="s">
        <v>137</v>
      </c>
      <c r="AU183" s="227" t="s">
        <v>89</v>
      </c>
      <c r="AY183" s="15" t="s">
        <v>135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5" t="s">
        <v>87</v>
      </c>
      <c r="BK183" s="228">
        <f>ROUND(I183*H183,2)</f>
        <v>0</v>
      </c>
      <c r="BL183" s="15" t="s">
        <v>142</v>
      </c>
      <c r="BM183" s="227" t="s">
        <v>270</v>
      </c>
    </row>
    <row r="184" s="2" customFormat="1" ht="16.5" customHeight="1">
      <c r="A184" s="36"/>
      <c r="B184" s="37"/>
      <c r="C184" s="216" t="s">
        <v>271</v>
      </c>
      <c r="D184" s="216" t="s">
        <v>137</v>
      </c>
      <c r="E184" s="217" t="s">
        <v>272</v>
      </c>
      <c r="F184" s="218" t="s">
        <v>273</v>
      </c>
      <c r="G184" s="219" t="s">
        <v>169</v>
      </c>
      <c r="H184" s="220">
        <v>4</v>
      </c>
      <c r="I184" s="221"/>
      <c r="J184" s="222">
        <f>ROUND(I184*H184,2)</f>
        <v>0</v>
      </c>
      <c r="K184" s="218" t="s">
        <v>141</v>
      </c>
      <c r="L184" s="42"/>
      <c r="M184" s="223" t="s">
        <v>1</v>
      </c>
      <c r="N184" s="224" t="s">
        <v>44</v>
      </c>
      <c r="O184" s="89"/>
      <c r="P184" s="225">
        <f>O184*H184</f>
        <v>0</v>
      </c>
      <c r="Q184" s="225">
        <v>2.4300000000000002</v>
      </c>
      <c r="R184" s="225">
        <f>Q184*H184</f>
        <v>9.7200000000000006</v>
      </c>
      <c r="S184" s="225">
        <v>0</v>
      </c>
      <c r="T184" s="226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27" t="s">
        <v>142</v>
      </c>
      <c r="AT184" s="227" t="s">
        <v>137</v>
      </c>
      <c r="AU184" s="227" t="s">
        <v>89</v>
      </c>
      <c r="AY184" s="15" t="s">
        <v>135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5" t="s">
        <v>87</v>
      </c>
      <c r="BK184" s="228">
        <f>ROUND(I184*H184,2)</f>
        <v>0</v>
      </c>
      <c r="BL184" s="15" t="s">
        <v>142</v>
      </c>
      <c r="BM184" s="227" t="s">
        <v>274</v>
      </c>
    </row>
    <row r="185" s="12" customFormat="1" ht="22.8" customHeight="1">
      <c r="A185" s="12"/>
      <c r="B185" s="200"/>
      <c r="C185" s="201"/>
      <c r="D185" s="202" t="s">
        <v>78</v>
      </c>
      <c r="E185" s="214" t="s">
        <v>157</v>
      </c>
      <c r="F185" s="214" t="s">
        <v>275</v>
      </c>
      <c r="G185" s="201"/>
      <c r="H185" s="201"/>
      <c r="I185" s="204"/>
      <c r="J185" s="215">
        <f>BK185</f>
        <v>0</v>
      </c>
      <c r="K185" s="201"/>
      <c r="L185" s="206"/>
      <c r="M185" s="207"/>
      <c r="N185" s="208"/>
      <c r="O185" s="208"/>
      <c r="P185" s="209">
        <f>SUM(P186:P205)</f>
        <v>0</v>
      </c>
      <c r="Q185" s="208"/>
      <c r="R185" s="209">
        <f>SUM(R186:R205)</f>
        <v>7618.3571585999998</v>
      </c>
      <c r="S185" s="208"/>
      <c r="T185" s="210">
        <f>SUM(T186:T205)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1" t="s">
        <v>87</v>
      </c>
      <c r="AT185" s="212" t="s">
        <v>78</v>
      </c>
      <c r="AU185" s="212" t="s">
        <v>87</v>
      </c>
      <c r="AY185" s="211" t="s">
        <v>135</v>
      </c>
      <c r="BK185" s="213">
        <f>SUM(BK186:BK205)</f>
        <v>0</v>
      </c>
    </row>
    <row r="186" s="2" customFormat="1" ht="21.75" customHeight="1">
      <c r="A186" s="36"/>
      <c r="B186" s="37"/>
      <c r="C186" s="216" t="s">
        <v>276</v>
      </c>
      <c r="D186" s="216" t="s">
        <v>137</v>
      </c>
      <c r="E186" s="217" t="s">
        <v>277</v>
      </c>
      <c r="F186" s="218" t="s">
        <v>278</v>
      </c>
      <c r="G186" s="219" t="s">
        <v>140</v>
      </c>
      <c r="H186" s="220">
        <v>5.7599999999999998</v>
      </c>
      <c r="I186" s="221"/>
      <c r="J186" s="222">
        <f>ROUND(I186*H186,2)</f>
        <v>0</v>
      </c>
      <c r="K186" s="218" t="s">
        <v>141</v>
      </c>
      <c r="L186" s="42"/>
      <c r="M186" s="223" t="s">
        <v>1</v>
      </c>
      <c r="N186" s="224" t="s">
        <v>44</v>
      </c>
      <c r="O186" s="89"/>
      <c r="P186" s="225">
        <f>O186*H186</f>
        <v>0</v>
      </c>
      <c r="Q186" s="225">
        <v>0.23000000000000001</v>
      </c>
      <c r="R186" s="225">
        <f>Q186*H186</f>
        <v>1.3248</v>
      </c>
      <c r="S186" s="225">
        <v>0</v>
      </c>
      <c r="T186" s="226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27" t="s">
        <v>142</v>
      </c>
      <c r="AT186" s="227" t="s">
        <v>137</v>
      </c>
      <c r="AU186" s="227" t="s">
        <v>89</v>
      </c>
      <c r="AY186" s="15" t="s">
        <v>135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15" t="s">
        <v>87</v>
      </c>
      <c r="BK186" s="228">
        <f>ROUND(I186*H186,2)</f>
        <v>0</v>
      </c>
      <c r="BL186" s="15" t="s">
        <v>142</v>
      </c>
      <c r="BM186" s="227" t="s">
        <v>279</v>
      </c>
    </row>
    <row r="187" s="2" customFormat="1" ht="21.75" customHeight="1">
      <c r="A187" s="36"/>
      <c r="B187" s="37"/>
      <c r="C187" s="216" t="s">
        <v>280</v>
      </c>
      <c r="D187" s="216" t="s">
        <v>137</v>
      </c>
      <c r="E187" s="217" t="s">
        <v>281</v>
      </c>
      <c r="F187" s="218" t="s">
        <v>282</v>
      </c>
      <c r="G187" s="219" t="s">
        <v>140</v>
      </c>
      <c r="H187" s="220">
        <v>9.8699999999999992</v>
      </c>
      <c r="I187" s="221"/>
      <c r="J187" s="222">
        <f>ROUND(I187*H187,2)</f>
        <v>0</v>
      </c>
      <c r="K187" s="218" t="s">
        <v>141</v>
      </c>
      <c r="L187" s="42"/>
      <c r="M187" s="223" t="s">
        <v>1</v>
      </c>
      <c r="N187" s="224" t="s">
        <v>44</v>
      </c>
      <c r="O187" s="89"/>
      <c r="P187" s="225">
        <f>O187*H187</f>
        <v>0</v>
      </c>
      <c r="Q187" s="225">
        <v>0.34499999999999997</v>
      </c>
      <c r="R187" s="225">
        <f>Q187*H187</f>
        <v>3.4051499999999995</v>
      </c>
      <c r="S187" s="225">
        <v>0</v>
      </c>
      <c r="T187" s="226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27" t="s">
        <v>142</v>
      </c>
      <c r="AT187" s="227" t="s">
        <v>137</v>
      </c>
      <c r="AU187" s="227" t="s">
        <v>89</v>
      </c>
      <c r="AY187" s="15" t="s">
        <v>135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5" t="s">
        <v>87</v>
      </c>
      <c r="BK187" s="228">
        <f>ROUND(I187*H187,2)</f>
        <v>0</v>
      </c>
      <c r="BL187" s="15" t="s">
        <v>142</v>
      </c>
      <c r="BM187" s="227" t="s">
        <v>283</v>
      </c>
    </row>
    <row r="188" s="2" customFormat="1" ht="16.5" customHeight="1">
      <c r="A188" s="36"/>
      <c r="B188" s="37"/>
      <c r="C188" s="216" t="s">
        <v>284</v>
      </c>
      <c r="D188" s="216" t="s">
        <v>137</v>
      </c>
      <c r="E188" s="217" t="s">
        <v>285</v>
      </c>
      <c r="F188" s="218" t="s">
        <v>286</v>
      </c>
      <c r="G188" s="219" t="s">
        <v>140</v>
      </c>
      <c r="H188" s="220">
        <v>5228.9889999999996</v>
      </c>
      <c r="I188" s="221"/>
      <c r="J188" s="222">
        <f>ROUND(I188*H188,2)</f>
        <v>0</v>
      </c>
      <c r="K188" s="218" t="s">
        <v>141</v>
      </c>
      <c r="L188" s="42"/>
      <c r="M188" s="223" t="s">
        <v>1</v>
      </c>
      <c r="N188" s="224" t="s">
        <v>44</v>
      </c>
      <c r="O188" s="89"/>
      <c r="P188" s="225">
        <f>O188*H188</f>
        <v>0</v>
      </c>
      <c r="Q188" s="225">
        <v>0.34499999999999997</v>
      </c>
      <c r="R188" s="225">
        <f>Q188*H188</f>
        <v>1804.0012049999998</v>
      </c>
      <c r="S188" s="225">
        <v>0</v>
      </c>
      <c r="T188" s="226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27" t="s">
        <v>142</v>
      </c>
      <c r="AT188" s="227" t="s">
        <v>137</v>
      </c>
      <c r="AU188" s="227" t="s">
        <v>89</v>
      </c>
      <c r="AY188" s="15" t="s">
        <v>135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15" t="s">
        <v>87</v>
      </c>
      <c r="BK188" s="228">
        <f>ROUND(I188*H188,2)</f>
        <v>0</v>
      </c>
      <c r="BL188" s="15" t="s">
        <v>142</v>
      </c>
      <c r="BM188" s="227" t="s">
        <v>287</v>
      </c>
    </row>
    <row r="189" s="13" customFormat="1">
      <c r="A189" s="13"/>
      <c r="B189" s="229"/>
      <c r="C189" s="230"/>
      <c r="D189" s="231" t="s">
        <v>144</v>
      </c>
      <c r="E189" s="232" t="s">
        <v>1</v>
      </c>
      <c r="F189" s="233" t="s">
        <v>288</v>
      </c>
      <c r="G189" s="230"/>
      <c r="H189" s="234">
        <v>5228.9889999999996</v>
      </c>
      <c r="I189" s="235"/>
      <c r="J189" s="230"/>
      <c r="K189" s="230"/>
      <c r="L189" s="236"/>
      <c r="M189" s="237"/>
      <c r="N189" s="238"/>
      <c r="O189" s="238"/>
      <c r="P189" s="238"/>
      <c r="Q189" s="238"/>
      <c r="R189" s="238"/>
      <c r="S189" s="238"/>
      <c r="T189" s="23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0" t="s">
        <v>144</v>
      </c>
      <c r="AU189" s="240" t="s">
        <v>89</v>
      </c>
      <c r="AV189" s="13" t="s">
        <v>89</v>
      </c>
      <c r="AW189" s="13" t="s">
        <v>36</v>
      </c>
      <c r="AX189" s="13" t="s">
        <v>87</v>
      </c>
      <c r="AY189" s="240" t="s">
        <v>135</v>
      </c>
    </row>
    <row r="190" s="2" customFormat="1" ht="16.5" customHeight="1">
      <c r="A190" s="36"/>
      <c r="B190" s="37"/>
      <c r="C190" s="216" t="s">
        <v>289</v>
      </c>
      <c r="D190" s="216" t="s">
        <v>137</v>
      </c>
      <c r="E190" s="217" t="s">
        <v>285</v>
      </c>
      <c r="F190" s="218" t="s">
        <v>286</v>
      </c>
      <c r="G190" s="219" t="s">
        <v>140</v>
      </c>
      <c r="H190" s="220">
        <v>5409.893</v>
      </c>
      <c r="I190" s="221"/>
      <c r="J190" s="222">
        <f>ROUND(I190*H190,2)</f>
        <v>0</v>
      </c>
      <c r="K190" s="218" t="s">
        <v>141</v>
      </c>
      <c r="L190" s="42"/>
      <c r="M190" s="223" t="s">
        <v>1</v>
      </c>
      <c r="N190" s="224" t="s">
        <v>44</v>
      </c>
      <c r="O190" s="89"/>
      <c r="P190" s="225">
        <f>O190*H190</f>
        <v>0</v>
      </c>
      <c r="Q190" s="225">
        <v>0.34499999999999997</v>
      </c>
      <c r="R190" s="225">
        <f>Q190*H190</f>
        <v>1866.4130849999999</v>
      </c>
      <c r="S190" s="225">
        <v>0</v>
      </c>
      <c r="T190" s="226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27" t="s">
        <v>142</v>
      </c>
      <c r="AT190" s="227" t="s">
        <v>137</v>
      </c>
      <c r="AU190" s="227" t="s">
        <v>89</v>
      </c>
      <c r="AY190" s="15" t="s">
        <v>135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15" t="s">
        <v>87</v>
      </c>
      <c r="BK190" s="228">
        <f>ROUND(I190*H190,2)</f>
        <v>0</v>
      </c>
      <c r="BL190" s="15" t="s">
        <v>142</v>
      </c>
      <c r="BM190" s="227" t="s">
        <v>290</v>
      </c>
    </row>
    <row r="191" s="13" customFormat="1">
      <c r="A191" s="13"/>
      <c r="B191" s="229"/>
      <c r="C191" s="230"/>
      <c r="D191" s="231" t="s">
        <v>144</v>
      </c>
      <c r="E191" s="232" t="s">
        <v>1</v>
      </c>
      <c r="F191" s="233" t="s">
        <v>291</v>
      </c>
      <c r="G191" s="230"/>
      <c r="H191" s="234">
        <v>5409.893</v>
      </c>
      <c r="I191" s="235"/>
      <c r="J191" s="230"/>
      <c r="K191" s="230"/>
      <c r="L191" s="236"/>
      <c r="M191" s="237"/>
      <c r="N191" s="238"/>
      <c r="O191" s="238"/>
      <c r="P191" s="238"/>
      <c r="Q191" s="238"/>
      <c r="R191" s="238"/>
      <c r="S191" s="238"/>
      <c r="T191" s="23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0" t="s">
        <v>144</v>
      </c>
      <c r="AU191" s="240" t="s">
        <v>89</v>
      </c>
      <c r="AV191" s="13" t="s">
        <v>89</v>
      </c>
      <c r="AW191" s="13" t="s">
        <v>36</v>
      </c>
      <c r="AX191" s="13" t="s">
        <v>87</v>
      </c>
      <c r="AY191" s="240" t="s">
        <v>135</v>
      </c>
    </row>
    <row r="192" s="2" customFormat="1" ht="16.5" customHeight="1">
      <c r="A192" s="36"/>
      <c r="B192" s="37"/>
      <c r="C192" s="216" t="s">
        <v>292</v>
      </c>
      <c r="D192" s="216" t="s">
        <v>137</v>
      </c>
      <c r="E192" s="217" t="s">
        <v>293</v>
      </c>
      <c r="F192" s="218" t="s">
        <v>294</v>
      </c>
      <c r="G192" s="219" t="s">
        <v>140</v>
      </c>
      <c r="H192" s="220">
        <v>5514.3999999999996</v>
      </c>
      <c r="I192" s="221"/>
      <c r="J192" s="222">
        <f>ROUND(I192*H192,2)</f>
        <v>0</v>
      </c>
      <c r="K192" s="218" t="s">
        <v>141</v>
      </c>
      <c r="L192" s="42"/>
      <c r="M192" s="223" t="s">
        <v>1</v>
      </c>
      <c r="N192" s="224" t="s">
        <v>44</v>
      </c>
      <c r="O192" s="89"/>
      <c r="P192" s="225">
        <f>O192*H192</f>
        <v>0</v>
      </c>
      <c r="Q192" s="225">
        <v>0.46000000000000002</v>
      </c>
      <c r="R192" s="225">
        <f>Q192*H192</f>
        <v>2536.6239999999998</v>
      </c>
      <c r="S192" s="225">
        <v>0</v>
      </c>
      <c r="T192" s="226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27" t="s">
        <v>142</v>
      </c>
      <c r="AT192" s="227" t="s">
        <v>137</v>
      </c>
      <c r="AU192" s="227" t="s">
        <v>89</v>
      </c>
      <c r="AY192" s="15" t="s">
        <v>135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15" t="s">
        <v>87</v>
      </c>
      <c r="BK192" s="228">
        <f>ROUND(I192*H192,2)</f>
        <v>0</v>
      </c>
      <c r="BL192" s="15" t="s">
        <v>142</v>
      </c>
      <c r="BM192" s="227" t="s">
        <v>295</v>
      </c>
    </row>
    <row r="193" s="2" customFormat="1">
      <c r="A193" s="36"/>
      <c r="B193" s="37"/>
      <c r="C193" s="38"/>
      <c r="D193" s="231" t="s">
        <v>171</v>
      </c>
      <c r="E193" s="38"/>
      <c r="F193" s="241" t="s">
        <v>296</v>
      </c>
      <c r="G193" s="38"/>
      <c r="H193" s="38"/>
      <c r="I193" s="242"/>
      <c r="J193" s="38"/>
      <c r="K193" s="38"/>
      <c r="L193" s="42"/>
      <c r="M193" s="243"/>
      <c r="N193" s="244"/>
      <c r="O193" s="89"/>
      <c r="P193" s="89"/>
      <c r="Q193" s="89"/>
      <c r="R193" s="89"/>
      <c r="S193" s="89"/>
      <c r="T193" s="90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5" t="s">
        <v>171</v>
      </c>
      <c r="AU193" s="15" t="s">
        <v>89</v>
      </c>
    </row>
    <row r="194" s="13" customFormat="1">
      <c r="A194" s="13"/>
      <c r="B194" s="229"/>
      <c r="C194" s="230"/>
      <c r="D194" s="231" t="s">
        <v>144</v>
      </c>
      <c r="E194" s="232" t="s">
        <v>1</v>
      </c>
      <c r="F194" s="233" t="s">
        <v>297</v>
      </c>
      <c r="G194" s="230"/>
      <c r="H194" s="234">
        <v>5514.3999999999996</v>
      </c>
      <c r="I194" s="235"/>
      <c r="J194" s="230"/>
      <c r="K194" s="230"/>
      <c r="L194" s="236"/>
      <c r="M194" s="237"/>
      <c r="N194" s="238"/>
      <c r="O194" s="238"/>
      <c r="P194" s="238"/>
      <c r="Q194" s="238"/>
      <c r="R194" s="238"/>
      <c r="S194" s="238"/>
      <c r="T194" s="23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0" t="s">
        <v>144</v>
      </c>
      <c r="AU194" s="240" t="s">
        <v>89</v>
      </c>
      <c r="AV194" s="13" t="s">
        <v>89</v>
      </c>
      <c r="AW194" s="13" t="s">
        <v>36</v>
      </c>
      <c r="AX194" s="13" t="s">
        <v>87</v>
      </c>
      <c r="AY194" s="240" t="s">
        <v>135</v>
      </c>
    </row>
    <row r="195" s="2" customFormat="1" ht="16.5" customHeight="1">
      <c r="A195" s="36"/>
      <c r="B195" s="37"/>
      <c r="C195" s="216" t="s">
        <v>298</v>
      </c>
      <c r="D195" s="216" t="s">
        <v>137</v>
      </c>
      <c r="E195" s="217" t="s">
        <v>299</v>
      </c>
      <c r="F195" s="218" t="s">
        <v>300</v>
      </c>
      <c r="G195" s="219" t="s">
        <v>140</v>
      </c>
      <c r="H195" s="220">
        <v>879.90999999999997</v>
      </c>
      <c r="I195" s="221"/>
      <c r="J195" s="222">
        <f>ROUND(I195*H195,2)</f>
        <v>0</v>
      </c>
      <c r="K195" s="218" t="s">
        <v>141</v>
      </c>
      <c r="L195" s="42"/>
      <c r="M195" s="223" t="s">
        <v>1</v>
      </c>
      <c r="N195" s="224" t="s">
        <v>44</v>
      </c>
      <c r="O195" s="89"/>
      <c r="P195" s="225">
        <f>O195*H195</f>
        <v>0</v>
      </c>
      <c r="Q195" s="225">
        <v>0.23000000000000001</v>
      </c>
      <c r="R195" s="225">
        <f>Q195*H195</f>
        <v>202.3793</v>
      </c>
      <c r="S195" s="225">
        <v>0</v>
      </c>
      <c r="T195" s="226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27" t="s">
        <v>142</v>
      </c>
      <c r="AT195" s="227" t="s">
        <v>137</v>
      </c>
      <c r="AU195" s="227" t="s">
        <v>89</v>
      </c>
      <c r="AY195" s="15" t="s">
        <v>135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15" t="s">
        <v>87</v>
      </c>
      <c r="BK195" s="228">
        <f>ROUND(I195*H195,2)</f>
        <v>0</v>
      </c>
      <c r="BL195" s="15" t="s">
        <v>142</v>
      </c>
      <c r="BM195" s="227" t="s">
        <v>301</v>
      </c>
    </row>
    <row r="196" s="2" customFormat="1" ht="24.15" customHeight="1">
      <c r="A196" s="36"/>
      <c r="B196" s="37"/>
      <c r="C196" s="216" t="s">
        <v>302</v>
      </c>
      <c r="D196" s="216" t="s">
        <v>137</v>
      </c>
      <c r="E196" s="217" t="s">
        <v>303</v>
      </c>
      <c r="F196" s="218" t="s">
        <v>304</v>
      </c>
      <c r="G196" s="219" t="s">
        <v>140</v>
      </c>
      <c r="H196" s="220">
        <v>4307.2399999999998</v>
      </c>
      <c r="I196" s="221"/>
      <c r="J196" s="222">
        <f>ROUND(I196*H196,2)</f>
        <v>0</v>
      </c>
      <c r="K196" s="218" t="s">
        <v>141</v>
      </c>
      <c r="L196" s="42"/>
      <c r="M196" s="223" t="s">
        <v>1</v>
      </c>
      <c r="N196" s="224" t="s">
        <v>44</v>
      </c>
      <c r="O196" s="89"/>
      <c r="P196" s="225">
        <f>O196*H196</f>
        <v>0</v>
      </c>
      <c r="Q196" s="225">
        <v>0.019720000000000001</v>
      </c>
      <c r="R196" s="225">
        <f>Q196*H196</f>
        <v>84.938772799999995</v>
      </c>
      <c r="S196" s="225">
        <v>0</v>
      </c>
      <c r="T196" s="226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27" t="s">
        <v>142</v>
      </c>
      <c r="AT196" s="227" t="s">
        <v>137</v>
      </c>
      <c r="AU196" s="227" t="s">
        <v>89</v>
      </c>
      <c r="AY196" s="15" t="s">
        <v>135</v>
      </c>
      <c r="BE196" s="228">
        <f>IF(N196="základní",J196,0)</f>
        <v>0</v>
      </c>
      <c r="BF196" s="228">
        <f>IF(N196="snížená",J196,0)</f>
        <v>0</v>
      </c>
      <c r="BG196" s="228">
        <f>IF(N196="zákl. přenesená",J196,0)</f>
        <v>0</v>
      </c>
      <c r="BH196" s="228">
        <f>IF(N196="sníž. přenesená",J196,0)</f>
        <v>0</v>
      </c>
      <c r="BI196" s="228">
        <f>IF(N196="nulová",J196,0)</f>
        <v>0</v>
      </c>
      <c r="BJ196" s="15" t="s">
        <v>87</v>
      </c>
      <c r="BK196" s="228">
        <f>ROUND(I196*H196,2)</f>
        <v>0</v>
      </c>
      <c r="BL196" s="15" t="s">
        <v>142</v>
      </c>
      <c r="BM196" s="227" t="s">
        <v>305</v>
      </c>
    </row>
    <row r="197" s="13" customFormat="1">
      <c r="A197" s="13"/>
      <c r="B197" s="229"/>
      <c r="C197" s="230"/>
      <c r="D197" s="231" t="s">
        <v>144</v>
      </c>
      <c r="E197" s="232" t="s">
        <v>1</v>
      </c>
      <c r="F197" s="233" t="s">
        <v>306</v>
      </c>
      <c r="G197" s="230"/>
      <c r="H197" s="234">
        <v>4307.2399999999998</v>
      </c>
      <c r="I197" s="235"/>
      <c r="J197" s="230"/>
      <c r="K197" s="230"/>
      <c r="L197" s="236"/>
      <c r="M197" s="237"/>
      <c r="N197" s="238"/>
      <c r="O197" s="238"/>
      <c r="P197" s="238"/>
      <c r="Q197" s="238"/>
      <c r="R197" s="238"/>
      <c r="S197" s="238"/>
      <c r="T197" s="23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0" t="s">
        <v>144</v>
      </c>
      <c r="AU197" s="240" t="s">
        <v>89</v>
      </c>
      <c r="AV197" s="13" t="s">
        <v>89</v>
      </c>
      <c r="AW197" s="13" t="s">
        <v>36</v>
      </c>
      <c r="AX197" s="13" t="s">
        <v>87</v>
      </c>
      <c r="AY197" s="240" t="s">
        <v>135</v>
      </c>
    </row>
    <row r="198" s="2" customFormat="1" ht="24.15" customHeight="1">
      <c r="A198" s="36"/>
      <c r="B198" s="37"/>
      <c r="C198" s="216" t="s">
        <v>307</v>
      </c>
      <c r="D198" s="216" t="s">
        <v>137</v>
      </c>
      <c r="E198" s="217" t="s">
        <v>308</v>
      </c>
      <c r="F198" s="218" t="s">
        <v>309</v>
      </c>
      <c r="G198" s="219" t="s">
        <v>140</v>
      </c>
      <c r="H198" s="220">
        <v>4307.2399999999998</v>
      </c>
      <c r="I198" s="221"/>
      <c r="J198" s="222">
        <f>ROUND(I198*H198,2)</f>
        <v>0</v>
      </c>
      <c r="K198" s="218" t="s">
        <v>141</v>
      </c>
      <c r="L198" s="42"/>
      <c r="M198" s="223" t="s">
        <v>1</v>
      </c>
      <c r="N198" s="224" t="s">
        <v>44</v>
      </c>
      <c r="O198" s="89"/>
      <c r="P198" s="225">
        <f>O198*H198</f>
        <v>0</v>
      </c>
      <c r="Q198" s="225">
        <v>0.023939999999999999</v>
      </c>
      <c r="R198" s="225">
        <f>Q198*H198</f>
        <v>103.11532559999999</v>
      </c>
      <c r="S198" s="225">
        <v>0</v>
      </c>
      <c r="T198" s="226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27" t="s">
        <v>142</v>
      </c>
      <c r="AT198" s="227" t="s">
        <v>137</v>
      </c>
      <c r="AU198" s="227" t="s">
        <v>89</v>
      </c>
      <c r="AY198" s="15" t="s">
        <v>135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15" t="s">
        <v>87</v>
      </c>
      <c r="BK198" s="228">
        <f>ROUND(I198*H198,2)</f>
        <v>0</v>
      </c>
      <c r="BL198" s="15" t="s">
        <v>142</v>
      </c>
      <c r="BM198" s="227" t="s">
        <v>310</v>
      </c>
    </row>
    <row r="199" s="13" customFormat="1">
      <c r="A199" s="13"/>
      <c r="B199" s="229"/>
      <c r="C199" s="230"/>
      <c r="D199" s="231" t="s">
        <v>144</v>
      </c>
      <c r="E199" s="232" t="s">
        <v>1</v>
      </c>
      <c r="F199" s="233" t="s">
        <v>306</v>
      </c>
      <c r="G199" s="230"/>
      <c r="H199" s="234">
        <v>4307.2399999999998</v>
      </c>
      <c r="I199" s="235"/>
      <c r="J199" s="230"/>
      <c r="K199" s="230"/>
      <c r="L199" s="236"/>
      <c r="M199" s="237"/>
      <c r="N199" s="238"/>
      <c r="O199" s="238"/>
      <c r="P199" s="238"/>
      <c r="Q199" s="238"/>
      <c r="R199" s="238"/>
      <c r="S199" s="238"/>
      <c r="T199" s="23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0" t="s">
        <v>144</v>
      </c>
      <c r="AU199" s="240" t="s">
        <v>89</v>
      </c>
      <c r="AV199" s="13" t="s">
        <v>89</v>
      </c>
      <c r="AW199" s="13" t="s">
        <v>36</v>
      </c>
      <c r="AX199" s="13" t="s">
        <v>87</v>
      </c>
      <c r="AY199" s="240" t="s">
        <v>135</v>
      </c>
    </row>
    <row r="200" s="2" customFormat="1" ht="16.5" customHeight="1">
      <c r="A200" s="36"/>
      <c r="B200" s="37"/>
      <c r="C200" s="216" t="s">
        <v>311</v>
      </c>
      <c r="D200" s="216" t="s">
        <v>137</v>
      </c>
      <c r="E200" s="217" t="s">
        <v>312</v>
      </c>
      <c r="F200" s="218" t="s">
        <v>313</v>
      </c>
      <c r="G200" s="219" t="s">
        <v>140</v>
      </c>
      <c r="H200" s="220">
        <v>4470.915</v>
      </c>
      <c r="I200" s="221"/>
      <c r="J200" s="222">
        <f>ROUND(I200*H200,2)</f>
        <v>0</v>
      </c>
      <c r="K200" s="218" t="s">
        <v>141</v>
      </c>
      <c r="L200" s="42"/>
      <c r="M200" s="223" t="s">
        <v>1</v>
      </c>
      <c r="N200" s="224" t="s">
        <v>44</v>
      </c>
      <c r="O200" s="89"/>
      <c r="P200" s="225">
        <f>O200*H200</f>
        <v>0</v>
      </c>
      <c r="Q200" s="225">
        <v>0.2268</v>
      </c>
      <c r="R200" s="225">
        <f>Q200*H200</f>
        <v>1014.003522</v>
      </c>
      <c r="S200" s="225">
        <v>0</v>
      </c>
      <c r="T200" s="226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27" t="s">
        <v>142</v>
      </c>
      <c r="AT200" s="227" t="s">
        <v>137</v>
      </c>
      <c r="AU200" s="227" t="s">
        <v>89</v>
      </c>
      <c r="AY200" s="15" t="s">
        <v>135</v>
      </c>
      <c r="BE200" s="228">
        <f>IF(N200="základní",J200,0)</f>
        <v>0</v>
      </c>
      <c r="BF200" s="228">
        <f>IF(N200="snížená",J200,0)</f>
        <v>0</v>
      </c>
      <c r="BG200" s="228">
        <f>IF(N200="zákl. přenesená",J200,0)</f>
        <v>0</v>
      </c>
      <c r="BH200" s="228">
        <f>IF(N200="sníž. přenesená",J200,0)</f>
        <v>0</v>
      </c>
      <c r="BI200" s="228">
        <f>IF(N200="nulová",J200,0)</f>
        <v>0</v>
      </c>
      <c r="BJ200" s="15" t="s">
        <v>87</v>
      </c>
      <c r="BK200" s="228">
        <f>ROUND(I200*H200,2)</f>
        <v>0</v>
      </c>
      <c r="BL200" s="15" t="s">
        <v>142</v>
      </c>
      <c r="BM200" s="227" t="s">
        <v>314</v>
      </c>
    </row>
    <row r="201" s="13" customFormat="1">
      <c r="A201" s="13"/>
      <c r="B201" s="229"/>
      <c r="C201" s="230"/>
      <c r="D201" s="231" t="s">
        <v>144</v>
      </c>
      <c r="E201" s="232" t="s">
        <v>1</v>
      </c>
      <c r="F201" s="233" t="s">
        <v>315</v>
      </c>
      <c r="G201" s="230"/>
      <c r="H201" s="234">
        <v>4470.915</v>
      </c>
      <c r="I201" s="235"/>
      <c r="J201" s="230"/>
      <c r="K201" s="230"/>
      <c r="L201" s="236"/>
      <c r="M201" s="237"/>
      <c r="N201" s="238"/>
      <c r="O201" s="238"/>
      <c r="P201" s="238"/>
      <c r="Q201" s="238"/>
      <c r="R201" s="238"/>
      <c r="S201" s="238"/>
      <c r="T201" s="23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0" t="s">
        <v>144</v>
      </c>
      <c r="AU201" s="240" t="s">
        <v>89</v>
      </c>
      <c r="AV201" s="13" t="s">
        <v>89</v>
      </c>
      <c r="AW201" s="13" t="s">
        <v>36</v>
      </c>
      <c r="AX201" s="13" t="s">
        <v>87</v>
      </c>
      <c r="AY201" s="240" t="s">
        <v>135</v>
      </c>
    </row>
    <row r="202" s="2" customFormat="1" ht="24.15" customHeight="1">
      <c r="A202" s="36"/>
      <c r="B202" s="37"/>
      <c r="C202" s="216" t="s">
        <v>316</v>
      </c>
      <c r="D202" s="216" t="s">
        <v>137</v>
      </c>
      <c r="E202" s="217" t="s">
        <v>317</v>
      </c>
      <c r="F202" s="218" t="s">
        <v>318</v>
      </c>
      <c r="G202" s="219" t="s">
        <v>140</v>
      </c>
      <c r="H202" s="220">
        <v>11.460000000000001</v>
      </c>
      <c r="I202" s="221"/>
      <c r="J202" s="222">
        <f>ROUND(I202*H202,2)</f>
        <v>0</v>
      </c>
      <c r="K202" s="218" t="s">
        <v>141</v>
      </c>
      <c r="L202" s="42"/>
      <c r="M202" s="223" t="s">
        <v>1</v>
      </c>
      <c r="N202" s="224" t="s">
        <v>44</v>
      </c>
      <c r="O202" s="89"/>
      <c r="P202" s="225">
        <f>O202*H202</f>
        <v>0</v>
      </c>
      <c r="Q202" s="225">
        <v>0.13403999999999999</v>
      </c>
      <c r="R202" s="225">
        <f>Q202*H202</f>
        <v>1.5360984</v>
      </c>
      <c r="S202" s="225">
        <v>0</v>
      </c>
      <c r="T202" s="226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27" t="s">
        <v>142</v>
      </c>
      <c r="AT202" s="227" t="s">
        <v>137</v>
      </c>
      <c r="AU202" s="227" t="s">
        <v>89</v>
      </c>
      <c r="AY202" s="15" t="s">
        <v>135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15" t="s">
        <v>87</v>
      </c>
      <c r="BK202" s="228">
        <f>ROUND(I202*H202,2)</f>
        <v>0</v>
      </c>
      <c r="BL202" s="15" t="s">
        <v>142</v>
      </c>
      <c r="BM202" s="227" t="s">
        <v>319</v>
      </c>
    </row>
    <row r="203" s="2" customFormat="1">
      <c r="A203" s="36"/>
      <c r="B203" s="37"/>
      <c r="C203" s="38"/>
      <c r="D203" s="231" t="s">
        <v>171</v>
      </c>
      <c r="E203" s="38"/>
      <c r="F203" s="241" t="s">
        <v>320</v>
      </c>
      <c r="G203" s="38"/>
      <c r="H203" s="38"/>
      <c r="I203" s="242"/>
      <c r="J203" s="38"/>
      <c r="K203" s="38"/>
      <c r="L203" s="42"/>
      <c r="M203" s="243"/>
      <c r="N203" s="244"/>
      <c r="O203" s="89"/>
      <c r="P203" s="89"/>
      <c r="Q203" s="89"/>
      <c r="R203" s="89"/>
      <c r="S203" s="89"/>
      <c r="T203" s="90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5" t="s">
        <v>171</v>
      </c>
      <c r="AU203" s="15" t="s">
        <v>89</v>
      </c>
    </row>
    <row r="204" s="2" customFormat="1" ht="24.15" customHeight="1">
      <c r="A204" s="36"/>
      <c r="B204" s="37"/>
      <c r="C204" s="216" t="s">
        <v>321</v>
      </c>
      <c r="D204" s="216" t="s">
        <v>137</v>
      </c>
      <c r="E204" s="217" t="s">
        <v>322</v>
      </c>
      <c r="F204" s="218" t="s">
        <v>323</v>
      </c>
      <c r="G204" s="219" t="s">
        <v>140</v>
      </c>
      <c r="H204" s="220">
        <v>11.465</v>
      </c>
      <c r="I204" s="221"/>
      <c r="J204" s="222">
        <f>ROUND(I204*H204,2)</f>
        <v>0</v>
      </c>
      <c r="K204" s="218" t="s">
        <v>141</v>
      </c>
      <c r="L204" s="42"/>
      <c r="M204" s="223" t="s">
        <v>1</v>
      </c>
      <c r="N204" s="224" t="s">
        <v>44</v>
      </c>
      <c r="O204" s="89"/>
      <c r="P204" s="225">
        <f>O204*H204</f>
        <v>0</v>
      </c>
      <c r="Q204" s="225">
        <v>0.053719999999999997</v>
      </c>
      <c r="R204" s="225">
        <f>Q204*H204</f>
        <v>0.6158998</v>
      </c>
      <c r="S204" s="225">
        <v>0</v>
      </c>
      <c r="T204" s="226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27" t="s">
        <v>142</v>
      </c>
      <c r="AT204" s="227" t="s">
        <v>137</v>
      </c>
      <c r="AU204" s="227" t="s">
        <v>89</v>
      </c>
      <c r="AY204" s="15" t="s">
        <v>135</v>
      </c>
      <c r="BE204" s="228">
        <f>IF(N204="základní",J204,0)</f>
        <v>0</v>
      </c>
      <c r="BF204" s="228">
        <f>IF(N204="snížená",J204,0)</f>
        <v>0</v>
      </c>
      <c r="BG204" s="228">
        <f>IF(N204="zákl. přenesená",J204,0)</f>
        <v>0</v>
      </c>
      <c r="BH204" s="228">
        <f>IF(N204="sníž. přenesená",J204,0)</f>
        <v>0</v>
      </c>
      <c r="BI204" s="228">
        <f>IF(N204="nulová",J204,0)</f>
        <v>0</v>
      </c>
      <c r="BJ204" s="15" t="s">
        <v>87</v>
      </c>
      <c r="BK204" s="228">
        <f>ROUND(I204*H204,2)</f>
        <v>0</v>
      </c>
      <c r="BL204" s="15" t="s">
        <v>142</v>
      </c>
      <c r="BM204" s="227" t="s">
        <v>324</v>
      </c>
    </row>
    <row r="205" s="2" customFormat="1">
      <c r="A205" s="36"/>
      <c r="B205" s="37"/>
      <c r="C205" s="38"/>
      <c r="D205" s="231" t="s">
        <v>171</v>
      </c>
      <c r="E205" s="38"/>
      <c r="F205" s="241" t="s">
        <v>325</v>
      </c>
      <c r="G205" s="38"/>
      <c r="H205" s="38"/>
      <c r="I205" s="242"/>
      <c r="J205" s="38"/>
      <c r="K205" s="38"/>
      <c r="L205" s="42"/>
      <c r="M205" s="243"/>
      <c r="N205" s="244"/>
      <c r="O205" s="89"/>
      <c r="P205" s="89"/>
      <c r="Q205" s="89"/>
      <c r="R205" s="89"/>
      <c r="S205" s="89"/>
      <c r="T205" s="90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5" t="s">
        <v>171</v>
      </c>
      <c r="AU205" s="15" t="s">
        <v>89</v>
      </c>
    </row>
    <row r="206" s="12" customFormat="1" ht="22.8" customHeight="1">
      <c r="A206" s="12"/>
      <c r="B206" s="200"/>
      <c r="C206" s="201"/>
      <c r="D206" s="202" t="s">
        <v>78</v>
      </c>
      <c r="E206" s="214" t="s">
        <v>173</v>
      </c>
      <c r="F206" s="214" t="s">
        <v>326</v>
      </c>
      <c r="G206" s="201"/>
      <c r="H206" s="201"/>
      <c r="I206" s="204"/>
      <c r="J206" s="215">
        <f>BK206</f>
        <v>0</v>
      </c>
      <c r="K206" s="201"/>
      <c r="L206" s="206"/>
      <c r="M206" s="207"/>
      <c r="N206" s="208"/>
      <c r="O206" s="208"/>
      <c r="P206" s="209">
        <f>SUM(P207:P212)</f>
        <v>0</v>
      </c>
      <c r="Q206" s="208"/>
      <c r="R206" s="209">
        <f>SUM(R207:R212)</f>
        <v>0.35666700000000001</v>
      </c>
      <c r="S206" s="208"/>
      <c r="T206" s="210">
        <f>SUM(T207:T212)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11" t="s">
        <v>87</v>
      </c>
      <c r="AT206" s="212" t="s">
        <v>78</v>
      </c>
      <c r="AU206" s="212" t="s">
        <v>87</v>
      </c>
      <c r="AY206" s="211" t="s">
        <v>135</v>
      </c>
      <c r="BK206" s="213">
        <f>SUM(BK207:BK212)</f>
        <v>0</v>
      </c>
    </row>
    <row r="207" s="2" customFormat="1" ht="24.15" customHeight="1">
      <c r="A207" s="36"/>
      <c r="B207" s="37"/>
      <c r="C207" s="216" t="s">
        <v>327</v>
      </c>
      <c r="D207" s="216" t="s">
        <v>137</v>
      </c>
      <c r="E207" s="217" t="s">
        <v>328</v>
      </c>
      <c r="F207" s="218" t="s">
        <v>329</v>
      </c>
      <c r="G207" s="219" t="s">
        <v>232</v>
      </c>
      <c r="H207" s="220">
        <v>19.699999999999999</v>
      </c>
      <c r="I207" s="221"/>
      <c r="J207" s="222">
        <f>ROUND(I207*H207,2)</f>
        <v>0</v>
      </c>
      <c r="K207" s="218" t="s">
        <v>141</v>
      </c>
      <c r="L207" s="42"/>
      <c r="M207" s="223" t="s">
        <v>1</v>
      </c>
      <c r="N207" s="224" t="s">
        <v>44</v>
      </c>
      <c r="O207" s="89"/>
      <c r="P207" s="225">
        <f>O207*H207</f>
        <v>0</v>
      </c>
      <c r="Q207" s="225">
        <v>1.0000000000000001E-05</v>
      </c>
      <c r="R207" s="225">
        <f>Q207*H207</f>
        <v>0.00019700000000000002</v>
      </c>
      <c r="S207" s="225">
        <v>0</v>
      </c>
      <c r="T207" s="226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27" t="s">
        <v>142</v>
      </c>
      <c r="AT207" s="227" t="s">
        <v>137</v>
      </c>
      <c r="AU207" s="227" t="s">
        <v>89</v>
      </c>
      <c r="AY207" s="15" t="s">
        <v>135</v>
      </c>
      <c r="BE207" s="228">
        <f>IF(N207="základní",J207,0)</f>
        <v>0</v>
      </c>
      <c r="BF207" s="228">
        <f>IF(N207="snížená",J207,0)</f>
        <v>0</v>
      </c>
      <c r="BG207" s="228">
        <f>IF(N207="zákl. přenesená",J207,0)</f>
        <v>0</v>
      </c>
      <c r="BH207" s="228">
        <f>IF(N207="sníž. přenesená",J207,0)</f>
        <v>0</v>
      </c>
      <c r="BI207" s="228">
        <f>IF(N207="nulová",J207,0)</f>
        <v>0</v>
      </c>
      <c r="BJ207" s="15" t="s">
        <v>87</v>
      </c>
      <c r="BK207" s="228">
        <f>ROUND(I207*H207,2)</f>
        <v>0</v>
      </c>
      <c r="BL207" s="15" t="s">
        <v>142</v>
      </c>
      <c r="BM207" s="227" t="s">
        <v>330</v>
      </c>
    </row>
    <row r="208" s="13" customFormat="1">
      <c r="A208" s="13"/>
      <c r="B208" s="229"/>
      <c r="C208" s="230"/>
      <c r="D208" s="231" t="s">
        <v>144</v>
      </c>
      <c r="E208" s="232" t="s">
        <v>1</v>
      </c>
      <c r="F208" s="233" t="s">
        <v>331</v>
      </c>
      <c r="G208" s="230"/>
      <c r="H208" s="234">
        <v>19.699999999999999</v>
      </c>
      <c r="I208" s="235"/>
      <c r="J208" s="230"/>
      <c r="K208" s="230"/>
      <c r="L208" s="236"/>
      <c r="M208" s="237"/>
      <c r="N208" s="238"/>
      <c r="O208" s="238"/>
      <c r="P208" s="238"/>
      <c r="Q208" s="238"/>
      <c r="R208" s="238"/>
      <c r="S208" s="238"/>
      <c r="T208" s="23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0" t="s">
        <v>144</v>
      </c>
      <c r="AU208" s="240" t="s">
        <v>89</v>
      </c>
      <c r="AV208" s="13" t="s">
        <v>89</v>
      </c>
      <c r="AW208" s="13" t="s">
        <v>36</v>
      </c>
      <c r="AX208" s="13" t="s">
        <v>87</v>
      </c>
      <c r="AY208" s="240" t="s">
        <v>135</v>
      </c>
    </row>
    <row r="209" s="2" customFormat="1" ht="24.15" customHeight="1">
      <c r="A209" s="36"/>
      <c r="B209" s="37"/>
      <c r="C209" s="245" t="s">
        <v>332</v>
      </c>
      <c r="D209" s="245" t="s">
        <v>240</v>
      </c>
      <c r="E209" s="246" t="s">
        <v>333</v>
      </c>
      <c r="F209" s="247" t="s">
        <v>334</v>
      </c>
      <c r="G209" s="248" t="s">
        <v>232</v>
      </c>
      <c r="H209" s="249">
        <v>19.699999999999999</v>
      </c>
      <c r="I209" s="250"/>
      <c r="J209" s="251">
        <f>ROUND(I209*H209,2)</f>
        <v>0</v>
      </c>
      <c r="K209" s="247" t="s">
        <v>141</v>
      </c>
      <c r="L209" s="252"/>
      <c r="M209" s="253" t="s">
        <v>1</v>
      </c>
      <c r="N209" s="254" t="s">
        <v>44</v>
      </c>
      <c r="O209" s="89"/>
      <c r="P209" s="225">
        <f>O209*H209</f>
        <v>0</v>
      </c>
      <c r="Q209" s="225">
        <v>0.0051000000000000004</v>
      </c>
      <c r="R209" s="225">
        <f>Q209*H209</f>
        <v>0.10047</v>
      </c>
      <c r="S209" s="225">
        <v>0</v>
      </c>
      <c r="T209" s="226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27" t="s">
        <v>173</v>
      </c>
      <c r="AT209" s="227" t="s">
        <v>240</v>
      </c>
      <c r="AU209" s="227" t="s">
        <v>89</v>
      </c>
      <c r="AY209" s="15" t="s">
        <v>135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15" t="s">
        <v>87</v>
      </c>
      <c r="BK209" s="228">
        <f>ROUND(I209*H209,2)</f>
        <v>0</v>
      </c>
      <c r="BL209" s="15" t="s">
        <v>142</v>
      </c>
      <c r="BM209" s="227" t="s">
        <v>335</v>
      </c>
    </row>
    <row r="210" s="2" customFormat="1" ht="24.15" customHeight="1">
      <c r="A210" s="36"/>
      <c r="B210" s="37"/>
      <c r="C210" s="216" t="s">
        <v>336</v>
      </c>
      <c r="D210" s="216" t="s">
        <v>137</v>
      </c>
      <c r="E210" s="217" t="s">
        <v>337</v>
      </c>
      <c r="F210" s="218" t="s">
        <v>338</v>
      </c>
      <c r="G210" s="219" t="s">
        <v>148</v>
      </c>
      <c r="H210" s="220">
        <v>2</v>
      </c>
      <c r="I210" s="221"/>
      <c r="J210" s="222">
        <f>ROUND(I210*H210,2)</f>
        <v>0</v>
      </c>
      <c r="K210" s="218" t="s">
        <v>1</v>
      </c>
      <c r="L210" s="42"/>
      <c r="M210" s="223" t="s">
        <v>1</v>
      </c>
      <c r="N210" s="224" t="s">
        <v>44</v>
      </c>
      <c r="O210" s="89"/>
      <c r="P210" s="225">
        <f>O210*H210</f>
        <v>0</v>
      </c>
      <c r="Q210" s="225">
        <v>0.06404</v>
      </c>
      <c r="R210" s="225">
        <f>Q210*H210</f>
        <v>0.12808</v>
      </c>
      <c r="S210" s="225">
        <v>0</v>
      </c>
      <c r="T210" s="226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27" t="s">
        <v>142</v>
      </c>
      <c r="AT210" s="227" t="s">
        <v>137</v>
      </c>
      <c r="AU210" s="227" t="s">
        <v>89</v>
      </c>
      <c r="AY210" s="15" t="s">
        <v>135</v>
      </c>
      <c r="BE210" s="228">
        <f>IF(N210="základní",J210,0)</f>
        <v>0</v>
      </c>
      <c r="BF210" s="228">
        <f>IF(N210="snížená",J210,0)</f>
        <v>0</v>
      </c>
      <c r="BG210" s="228">
        <f>IF(N210="zákl. přenesená",J210,0)</f>
        <v>0</v>
      </c>
      <c r="BH210" s="228">
        <f>IF(N210="sníž. přenesená",J210,0)</f>
        <v>0</v>
      </c>
      <c r="BI210" s="228">
        <f>IF(N210="nulová",J210,0)</f>
        <v>0</v>
      </c>
      <c r="BJ210" s="15" t="s">
        <v>87</v>
      </c>
      <c r="BK210" s="228">
        <f>ROUND(I210*H210,2)</f>
        <v>0</v>
      </c>
      <c r="BL210" s="15" t="s">
        <v>142</v>
      </c>
      <c r="BM210" s="227" t="s">
        <v>339</v>
      </c>
    </row>
    <row r="211" s="2" customFormat="1" ht="33" customHeight="1">
      <c r="A211" s="36"/>
      <c r="B211" s="37"/>
      <c r="C211" s="216" t="s">
        <v>340</v>
      </c>
      <c r="D211" s="216" t="s">
        <v>137</v>
      </c>
      <c r="E211" s="217" t="s">
        <v>341</v>
      </c>
      <c r="F211" s="218" t="s">
        <v>342</v>
      </c>
      <c r="G211" s="219" t="s">
        <v>148</v>
      </c>
      <c r="H211" s="220">
        <v>2</v>
      </c>
      <c r="I211" s="221"/>
      <c r="J211" s="222">
        <f>ROUND(I211*H211,2)</f>
        <v>0</v>
      </c>
      <c r="K211" s="218" t="s">
        <v>141</v>
      </c>
      <c r="L211" s="42"/>
      <c r="M211" s="223" t="s">
        <v>1</v>
      </c>
      <c r="N211" s="224" t="s">
        <v>44</v>
      </c>
      <c r="O211" s="89"/>
      <c r="P211" s="225">
        <f>O211*H211</f>
        <v>0</v>
      </c>
      <c r="Q211" s="225">
        <v>0.00396</v>
      </c>
      <c r="R211" s="225">
        <f>Q211*H211</f>
        <v>0.00792</v>
      </c>
      <c r="S211" s="225">
        <v>0</v>
      </c>
      <c r="T211" s="226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27" t="s">
        <v>142</v>
      </c>
      <c r="AT211" s="227" t="s">
        <v>137</v>
      </c>
      <c r="AU211" s="227" t="s">
        <v>89</v>
      </c>
      <c r="AY211" s="15" t="s">
        <v>135</v>
      </c>
      <c r="BE211" s="228">
        <f>IF(N211="základní",J211,0)</f>
        <v>0</v>
      </c>
      <c r="BF211" s="228">
        <f>IF(N211="snížená",J211,0)</f>
        <v>0</v>
      </c>
      <c r="BG211" s="228">
        <f>IF(N211="zákl. přenesená",J211,0)</f>
        <v>0</v>
      </c>
      <c r="BH211" s="228">
        <f>IF(N211="sníž. přenesená",J211,0)</f>
        <v>0</v>
      </c>
      <c r="BI211" s="228">
        <f>IF(N211="nulová",J211,0)</f>
        <v>0</v>
      </c>
      <c r="BJ211" s="15" t="s">
        <v>87</v>
      </c>
      <c r="BK211" s="228">
        <f>ROUND(I211*H211,2)</f>
        <v>0</v>
      </c>
      <c r="BL211" s="15" t="s">
        <v>142</v>
      </c>
      <c r="BM211" s="227" t="s">
        <v>343</v>
      </c>
    </row>
    <row r="212" s="2" customFormat="1" ht="44.25" customHeight="1">
      <c r="A212" s="36"/>
      <c r="B212" s="37"/>
      <c r="C212" s="245" t="s">
        <v>344</v>
      </c>
      <c r="D212" s="245" t="s">
        <v>240</v>
      </c>
      <c r="E212" s="246" t="s">
        <v>345</v>
      </c>
      <c r="F212" s="247" t="s">
        <v>346</v>
      </c>
      <c r="G212" s="248" t="s">
        <v>148</v>
      </c>
      <c r="H212" s="249">
        <v>2</v>
      </c>
      <c r="I212" s="250"/>
      <c r="J212" s="251">
        <f>ROUND(I212*H212,2)</f>
        <v>0</v>
      </c>
      <c r="K212" s="247" t="s">
        <v>141</v>
      </c>
      <c r="L212" s="252"/>
      <c r="M212" s="253" t="s">
        <v>1</v>
      </c>
      <c r="N212" s="254" t="s">
        <v>44</v>
      </c>
      <c r="O212" s="89"/>
      <c r="P212" s="225">
        <f>O212*H212</f>
        <v>0</v>
      </c>
      <c r="Q212" s="225">
        <v>0.059999999999999998</v>
      </c>
      <c r="R212" s="225">
        <f>Q212*H212</f>
        <v>0.12</v>
      </c>
      <c r="S212" s="225">
        <v>0</v>
      </c>
      <c r="T212" s="226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27" t="s">
        <v>173</v>
      </c>
      <c r="AT212" s="227" t="s">
        <v>240</v>
      </c>
      <c r="AU212" s="227" t="s">
        <v>89</v>
      </c>
      <c r="AY212" s="15" t="s">
        <v>135</v>
      </c>
      <c r="BE212" s="228">
        <f>IF(N212="základní",J212,0)</f>
        <v>0</v>
      </c>
      <c r="BF212" s="228">
        <f>IF(N212="snížená",J212,0)</f>
        <v>0</v>
      </c>
      <c r="BG212" s="228">
        <f>IF(N212="zákl. přenesená",J212,0)</f>
        <v>0</v>
      </c>
      <c r="BH212" s="228">
        <f>IF(N212="sníž. přenesená",J212,0)</f>
        <v>0</v>
      </c>
      <c r="BI212" s="228">
        <f>IF(N212="nulová",J212,0)</f>
        <v>0</v>
      </c>
      <c r="BJ212" s="15" t="s">
        <v>87</v>
      </c>
      <c r="BK212" s="228">
        <f>ROUND(I212*H212,2)</f>
        <v>0</v>
      </c>
      <c r="BL212" s="15" t="s">
        <v>142</v>
      </c>
      <c r="BM212" s="227" t="s">
        <v>347</v>
      </c>
    </row>
    <row r="213" s="12" customFormat="1" ht="22.8" customHeight="1">
      <c r="A213" s="12"/>
      <c r="B213" s="200"/>
      <c r="C213" s="201"/>
      <c r="D213" s="202" t="s">
        <v>78</v>
      </c>
      <c r="E213" s="214" t="s">
        <v>178</v>
      </c>
      <c r="F213" s="214" t="s">
        <v>348</v>
      </c>
      <c r="G213" s="201"/>
      <c r="H213" s="201"/>
      <c r="I213" s="204"/>
      <c r="J213" s="215">
        <f>BK213</f>
        <v>0</v>
      </c>
      <c r="K213" s="201"/>
      <c r="L213" s="206"/>
      <c r="M213" s="207"/>
      <c r="N213" s="208"/>
      <c r="O213" s="208"/>
      <c r="P213" s="209">
        <f>SUM(P214:P219)</f>
        <v>0</v>
      </c>
      <c r="Q213" s="208"/>
      <c r="R213" s="209">
        <f>SUM(R214:R219)</f>
        <v>24.703162500000001</v>
      </c>
      <c r="S213" s="208"/>
      <c r="T213" s="210">
        <f>SUM(T214:T219)</f>
        <v>7.3499999999999996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1" t="s">
        <v>87</v>
      </c>
      <c r="AT213" s="212" t="s">
        <v>78</v>
      </c>
      <c r="AU213" s="212" t="s">
        <v>87</v>
      </c>
      <c r="AY213" s="211" t="s">
        <v>135</v>
      </c>
      <c r="BK213" s="213">
        <f>SUM(BK214:BK219)</f>
        <v>0</v>
      </c>
    </row>
    <row r="214" s="2" customFormat="1" ht="24.15" customHeight="1">
      <c r="A214" s="36"/>
      <c r="B214" s="37"/>
      <c r="C214" s="216" t="s">
        <v>349</v>
      </c>
      <c r="D214" s="216" t="s">
        <v>137</v>
      </c>
      <c r="E214" s="217" t="s">
        <v>350</v>
      </c>
      <c r="F214" s="218" t="s">
        <v>351</v>
      </c>
      <c r="G214" s="219" t="s">
        <v>148</v>
      </c>
      <c r="H214" s="220">
        <v>2</v>
      </c>
      <c r="I214" s="221"/>
      <c r="J214" s="222">
        <f>ROUND(I214*H214,2)</f>
        <v>0</v>
      </c>
      <c r="K214" s="218" t="s">
        <v>141</v>
      </c>
      <c r="L214" s="42"/>
      <c r="M214" s="223" t="s">
        <v>1</v>
      </c>
      <c r="N214" s="224" t="s">
        <v>44</v>
      </c>
      <c r="O214" s="89"/>
      <c r="P214" s="225">
        <f>O214*H214</f>
        <v>0</v>
      </c>
      <c r="Q214" s="225">
        <v>7.0056599999999998</v>
      </c>
      <c r="R214" s="225">
        <f>Q214*H214</f>
        <v>14.01132</v>
      </c>
      <c r="S214" s="225">
        <v>0</v>
      </c>
      <c r="T214" s="226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27" t="s">
        <v>142</v>
      </c>
      <c r="AT214" s="227" t="s">
        <v>137</v>
      </c>
      <c r="AU214" s="227" t="s">
        <v>89</v>
      </c>
      <c r="AY214" s="15" t="s">
        <v>135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15" t="s">
        <v>87</v>
      </c>
      <c r="BK214" s="228">
        <f>ROUND(I214*H214,2)</f>
        <v>0</v>
      </c>
      <c r="BL214" s="15" t="s">
        <v>142</v>
      </c>
      <c r="BM214" s="227" t="s">
        <v>352</v>
      </c>
    </row>
    <row r="215" s="2" customFormat="1" ht="24.15" customHeight="1">
      <c r="A215" s="36"/>
      <c r="B215" s="37"/>
      <c r="C215" s="216" t="s">
        <v>353</v>
      </c>
      <c r="D215" s="216" t="s">
        <v>137</v>
      </c>
      <c r="E215" s="217" t="s">
        <v>354</v>
      </c>
      <c r="F215" s="218" t="s">
        <v>355</v>
      </c>
      <c r="G215" s="219" t="s">
        <v>232</v>
      </c>
      <c r="H215" s="220">
        <v>7.5</v>
      </c>
      <c r="I215" s="221"/>
      <c r="J215" s="222">
        <f>ROUND(I215*H215,2)</f>
        <v>0</v>
      </c>
      <c r="K215" s="218" t="s">
        <v>141</v>
      </c>
      <c r="L215" s="42"/>
      <c r="M215" s="223" t="s">
        <v>1</v>
      </c>
      <c r="N215" s="224" t="s">
        <v>44</v>
      </c>
      <c r="O215" s="89"/>
      <c r="P215" s="225">
        <f>O215*H215</f>
        <v>0</v>
      </c>
      <c r="Q215" s="225">
        <v>0.61348000000000003</v>
      </c>
      <c r="R215" s="225">
        <f>Q215*H215</f>
        <v>4.6011000000000006</v>
      </c>
      <c r="S215" s="225">
        <v>0</v>
      </c>
      <c r="T215" s="226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27" t="s">
        <v>142</v>
      </c>
      <c r="AT215" s="227" t="s">
        <v>137</v>
      </c>
      <c r="AU215" s="227" t="s">
        <v>89</v>
      </c>
      <c r="AY215" s="15" t="s">
        <v>135</v>
      </c>
      <c r="BE215" s="228">
        <f>IF(N215="základní",J215,0)</f>
        <v>0</v>
      </c>
      <c r="BF215" s="228">
        <f>IF(N215="snížená",J215,0)</f>
        <v>0</v>
      </c>
      <c r="BG215" s="228">
        <f>IF(N215="zákl. přenesená",J215,0)</f>
        <v>0</v>
      </c>
      <c r="BH215" s="228">
        <f>IF(N215="sníž. přenesená",J215,0)</f>
        <v>0</v>
      </c>
      <c r="BI215" s="228">
        <f>IF(N215="nulová",J215,0)</f>
        <v>0</v>
      </c>
      <c r="BJ215" s="15" t="s">
        <v>87</v>
      </c>
      <c r="BK215" s="228">
        <f>ROUND(I215*H215,2)</f>
        <v>0</v>
      </c>
      <c r="BL215" s="15" t="s">
        <v>142</v>
      </c>
      <c r="BM215" s="227" t="s">
        <v>356</v>
      </c>
    </row>
    <row r="216" s="2" customFormat="1" ht="16.5" customHeight="1">
      <c r="A216" s="36"/>
      <c r="B216" s="37"/>
      <c r="C216" s="245" t="s">
        <v>357</v>
      </c>
      <c r="D216" s="245" t="s">
        <v>240</v>
      </c>
      <c r="E216" s="246" t="s">
        <v>358</v>
      </c>
      <c r="F216" s="247" t="s">
        <v>359</v>
      </c>
      <c r="G216" s="248" t="s">
        <v>232</v>
      </c>
      <c r="H216" s="249">
        <v>7.5</v>
      </c>
      <c r="I216" s="250"/>
      <c r="J216" s="251">
        <f>ROUND(I216*H216,2)</f>
        <v>0</v>
      </c>
      <c r="K216" s="247" t="s">
        <v>141</v>
      </c>
      <c r="L216" s="252"/>
      <c r="M216" s="253" t="s">
        <v>1</v>
      </c>
      <c r="N216" s="254" t="s">
        <v>44</v>
      </c>
      <c r="O216" s="89"/>
      <c r="P216" s="225">
        <f>O216*H216</f>
        <v>0</v>
      </c>
      <c r="Q216" s="225">
        <v>0.29959999999999998</v>
      </c>
      <c r="R216" s="225">
        <f>Q216*H216</f>
        <v>2.2469999999999999</v>
      </c>
      <c r="S216" s="225">
        <v>0</v>
      </c>
      <c r="T216" s="226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27" t="s">
        <v>173</v>
      </c>
      <c r="AT216" s="227" t="s">
        <v>240</v>
      </c>
      <c r="AU216" s="227" t="s">
        <v>89</v>
      </c>
      <c r="AY216" s="15" t="s">
        <v>135</v>
      </c>
      <c r="BE216" s="228">
        <f>IF(N216="základní",J216,0)</f>
        <v>0</v>
      </c>
      <c r="BF216" s="228">
        <f>IF(N216="snížená",J216,0)</f>
        <v>0</v>
      </c>
      <c r="BG216" s="228">
        <f>IF(N216="zákl. přenesená",J216,0)</f>
        <v>0</v>
      </c>
      <c r="BH216" s="228">
        <f>IF(N216="sníž. přenesená",J216,0)</f>
        <v>0</v>
      </c>
      <c r="BI216" s="228">
        <f>IF(N216="nulová",J216,0)</f>
        <v>0</v>
      </c>
      <c r="BJ216" s="15" t="s">
        <v>87</v>
      </c>
      <c r="BK216" s="228">
        <f>ROUND(I216*H216,2)</f>
        <v>0</v>
      </c>
      <c r="BL216" s="15" t="s">
        <v>142</v>
      </c>
      <c r="BM216" s="227" t="s">
        <v>360</v>
      </c>
    </row>
    <row r="217" s="2" customFormat="1" ht="24.15" customHeight="1">
      <c r="A217" s="36"/>
      <c r="B217" s="37"/>
      <c r="C217" s="216" t="s">
        <v>361</v>
      </c>
      <c r="D217" s="216" t="s">
        <v>137</v>
      </c>
      <c r="E217" s="217" t="s">
        <v>362</v>
      </c>
      <c r="F217" s="218" t="s">
        <v>363</v>
      </c>
      <c r="G217" s="219" t="s">
        <v>169</v>
      </c>
      <c r="H217" s="220">
        <v>1.53</v>
      </c>
      <c r="I217" s="221"/>
      <c r="J217" s="222">
        <f>ROUND(I217*H217,2)</f>
        <v>0</v>
      </c>
      <c r="K217" s="218" t="s">
        <v>141</v>
      </c>
      <c r="L217" s="42"/>
      <c r="M217" s="223" t="s">
        <v>1</v>
      </c>
      <c r="N217" s="224" t="s">
        <v>44</v>
      </c>
      <c r="O217" s="89"/>
      <c r="P217" s="225">
        <f>O217*H217</f>
        <v>0</v>
      </c>
      <c r="Q217" s="225">
        <v>2.5122499999999999</v>
      </c>
      <c r="R217" s="225">
        <f>Q217*H217</f>
        <v>3.8437424999999998</v>
      </c>
      <c r="S217" s="225">
        <v>0</v>
      </c>
      <c r="T217" s="226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27" t="s">
        <v>142</v>
      </c>
      <c r="AT217" s="227" t="s">
        <v>137</v>
      </c>
      <c r="AU217" s="227" t="s">
        <v>89</v>
      </c>
      <c r="AY217" s="15" t="s">
        <v>135</v>
      </c>
      <c r="BE217" s="228">
        <f>IF(N217="základní",J217,0)</f>
        <v>0</v>
      </c>
      <c r="BF217" s="228">
        <f>IF(N217="snížená",J217,0)</f>
        <v>0</v>
      </c>
      <c r="BG217" s="228">
        <f>IF(N217="zákl. přenesená",J217,0)</f>
        <v>0</v>
      </c>
      <c r="BH217" s="228">
        <f>IF(N217="sníž. přenesená",J217,0)</f>
        <v>0</v>
      </c>
      <c r="BI217" s="228">
        <f>IF(N217="nulová",J217,0)</f>
        <v>0</v>
      </c>
      <c r="BJ217" s="15" t="s">
        <v>87</v>
      </c>
      <c r="BK217" s="228">
        <f>ROUND(I217*H217,2)</f>
        <v>0</v>
      </c>
      <c r="BL217" s="15" t="s">
        <v>142</v>
      </c>
      <c r="BM217" s="227" t="s">
        <v>364</v>
      </c>
    </row>
    <row r="218" s="2" customFormat="1">
      <c r="A218" s="36"/>
      <c r="B218" s="37"/>
      <c r="C218" s="38"/>
      <c r="D218" s="231" t="s">
        <v>171</v>
      </c>
      <c r="E218" s="38"/>
      <c r="F218" s="241" t="s">
        <v>365</v>
      </c>
      <c r="G218" s="38"/>
      <c r="H218" s="38"/>
      <c r="I218" s="242"/>
      <c r="J218" s="38"/>
      <c r="K218" s="38"/>
      <c r="L218" s="42"/>
      <c r="M218" s="243"/>
      <c r="N218" s="244"/>
      <c r="O218" s="89"/>
      <c r="P218" s="89"/>
      <c r="Q218" s="89"/>
      <c r="R218" s="89"/>
      <c r="S218" s="89"/>
      <c r="T218" s="90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5" t="s">
        <v>171</v>
      </c>
      <c r="AU218" s="15" t="s">
        <v>89</v>
      </c>
    </row>
    <row r="219" s="2" customFormat="1" ht="16.5" customHeight="1">
      <c r="A219" s="36"/>
      <c r="B219" s="37"/>
      <c r="C219" s="216" t="s">
        <v>366</v>
      </c>
      <c r="D219" s="216" t="s">
        <v>137</v>
      </c>
      <c r="E219" s="217" t="s">
        <v>367</v>
      </c>
      <c r="F219" s="218" t="s">
        <v>368</v>
      </c>
      <c r="G219" s="219" t="s">
        <v>232</v>
      </c>
      <c r="H219" s="220">
        <v>7.5</v>
      </c>
      <c r="I219" s="221"/>
      <c r="J219" s="222">
        <f>ROUND(I219*H219,2)</f>
        <v>0</v>
      </c>
      <c r="K219" s="218" t="s">
        <v>141</v>
      </c>
      <c r="L219" s="42"/>
      <c r="M219" s="223" t="s">
        <v>1</v>
      </c>
      <c r="N219" s="224" t="s">
        <v>44</v>
      </c>
      <c r="O219" s="89"/>
      <c r="P219" s="225">
        <f>O219*H219</f>
        <v>0</v>
      </c>
      <c r="Q219" s="225">
        <v>0</v>
      </c>
      <c r="R219" s="225">
        <f>Q219*H219</f>
        <v>0</v>
      </c>
      <c r="S219" s="225">
        <v>0.97999999999999998</v>
      </c>
      <c r="T219" s="226">
        <f>S219*H219</f>
        <v>7.3499999999999996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27" t="s">
        <v>142</v>
      </c>
      <c r="AT219" s="227" t="s">
        <v>137</v>
      </c>
      <c r="AU219" s="227" t="s">
        <v>89</v>
      </c>
      <c r="AY219" s="15" t="s">
        <v>135</v>
      </c>
      <c r="BE219" s="228">
        <f>IF(N219="základní",J219,0)</f>
        <v>0</v>
      </c>
      <c r="BF219" s="228">
        <f>IF(N219="snížená",J219,0)</f>
        <v>0</v>
      </c>
      <c r="BG219" s="228">
        <f>IF(N219="zákl. přenesená",J219,0)</f>
        <v>0</v>
      </c>
      <c r="BH219" s="228">
        <f>IF(N219="sníž. přenesená",J219,0)</f>
        <v>0</v>
      </c>
      <c r="BI219" s="228">
        <f>IF(N219="nulová",J219,0)</f>
        <v>0</v>
      </c>
      <c r="BJ219" s="15" t="s">
        <v>87</v>
      </c>
      <c r="BK219" s="228">
        <f>ROUND(I219*H219,2)</f>
        <v>0</v>
      </c>
      <c r="BL219" s="15" t="s">
        <v>142</v>
      </c>
      <c r="BM219" s="227" t="s">
        <v>369</v>
      </c>
    </row>
    <row r="220" s="12" customFormat="1" ht="22.8" customHeight="1">
      <c r="A220" s="12"/>
      <c r="B220" s="200"/>
      <c r="C220" s="201"/>
      <c r="D220" s="202" t="s">
        <v>78</v>
      </c>
      <c r="E220" s="214" t="s">
        <v>370</v>
      </c>
      <c r="F220" s="214" t="s">
        <v>371</v>
      </c>
      <c r="G220" s="201"/>
      <c r="H220" s="201"/>
      <c r="I220" s="204"/>
      <c r="J220" s="215">
        <f>BK220</f>
        <v>0</v>
      </c>
      <c r="K220" s="201"/>
      <c r="L220" s="206"/>
      <c r="M220" s="207"/>
      <c r="N220" s="208"/>
      <c r="O220" s="208"/>
      <c r="P220" s="209">
        <f>SUM(P221:P227)</f>
        <v>0</v>
      </c>
      <c r="Q220" s="208"/>
      <c r="R220" s="209">
        <f>SUM(R221:R227)</f>
        <v>0</v>
      </c>
      <c r="S220" s="208"/>
      <c r="T220" s="210">
        <f>SUM(T221:T227)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1" t="s">
        <v>87</v>
      </c>
      <c r="AT220" s="212" t="s">
        <v>78</v>
      </c>
      <c r="AU220" s="212" t="s">
        <v>87</v>
      </c>
      <c r="AY220" s="211" t="s">
        <v>135</v>
      </c>
      <c r="BK220" s="213">
        <f>SUM(BK221:BK227)</f>
        <v>0</v>
      </c>
    </row>
    <row r="221" s="2" customFormat="1" ht="21.75" customHeight="1">
      <c r="A221" s="36"/>
      <c r="B221" s="37"/>
      <c r="C221" s="216" t="s">
        <v>372</v>
      </c>
      <c r="D221" s="216" t="s">
        <v>137</v>
      </c>
      <c r="E221" s="217" t="s">
        <v>373</v>
      </c>
      <c r="F221" s="218" t="s">
        <v>374</v>
      </c>
      <c r="G221" s="219" t="s">
        <v>243</v>
      </c>
      <c r="H221" s="220">
        <v>361.26600000000002</v>
      </c>
      <c r="I221" s="221"/>
      <c r="J221" s="222">
        <f>ROUND(I221*H221,2)</f>
        <v>0</v>
      </c>
      <c r="K221" s="218" t="s">
        <v>141</v>
      </c>
      <c r="L221" s="42"/>
      <c r="M221" s="223" t="s">
        <v>1</v>
      </c>
      <c r="N221" s="224" t="s">
        <v>44</v>
      </c>
      <c r="O221" s="89"/>
      <c r="P221" s="225">
        <f>O221*H221</f>
        <v>0</v>
      </c>
      <c r="Q221" s="225">
        <v>0</v>
      </c>
      <c r="R221" s="225">
        <f>Q221*H221</f>
        <v>0</v>
      </c>
      <c r="S221" s="225">
        <v>0</v>
      </c>
      <c r="T221" s="226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27" t="s">
        <v>142</v>
      </c>
      <c r="AT221" s="227" t="s">
        <v>137</v>
      </c>
      <c r="AU221" s="227" t="s">
        <v>89</v>
      </c>
      <c r="AY221" s="15" t="s">
        <v>135</v>
      </c>
      <c r="BE221" s="228">
        <f>IF(N221="základní",J221,0)</f>
        <v>0</v>
      </c>
      <c r="BF221" s="228">
        <f>IF(N221="snížená",J221,0)</f>
        <v>0</v>
      </c>
      <c r="BG221" s="228">
        <f>IF(N221="zákl. přenesená",J221,0)</f>
        <v>0</v>
      </c>
      <c r="BH221" s="228">
        <f>IF(N221="sníž. přenesená",J221,0)</f>
        <v>0</v>
      </c>
      <c r="BI221" s="228">
        <f>IF(N221="nulová",J221,0)</f>
        <v>0</v>
      </c>
      <c r="BJ221" s="15" t="s">
        <v>87</v>
      </c>
      <c r="BK221" s="228">
        <f>ROUND(I221*H221,2)</f>
        <v>0</v>
      </c>
      <c r="BL221" s="15" t="s">
        <v>142</v>
      </c>
      <c r="BM221" s="227" t="s">
        <v>375</v>
      </c>
    </row>
    <row r="222" s="2" customFormat="1">
      <c r="A222" s="36"/>
      <c r="B222" s="37"/>
      <c r="C222" s="38"/>
      <c r="D222" s="231" t="s">
        <v>171</v>
      </c>
      <c r="E222" s="38"/>
      <c r="F222" s="241" t="s">
        <v>376</v>
      </c>
      <c r="G222" s="38"/>
      <c r="H222" s="38"/>
      <c r="I222" s="242"/>
      <c r="J222" s="38"/>
      <c r="K222" s="38"/>
      <c r="L222" s="42"/>
      <c r="M222" s="243"/>
      <c r="N222" s="244"/>
      <c r="O222" s="89"/>
      <c r="P222" s="89"/>
      <c r="Q222" s="89"/>
      <c r="R222" s="89"/>
      <c r="S222" s="89"/>
      <c r="T222" s="90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5" t="s">
        <v>171</v>
      </c>
      <c r="AU222" s="15" t="s">
        <v>89</v>
      </c>
    </row>
    <row r="223" s="2" customFormat="1" ht="24.15" customHeight="1">
      <c r="A223" s="36"/>
      <c r="B223" s="37"/>
      <c r="C223" s="216" t="s">
        <v>377</v>
      </c>
      <c r="D223" s="216" t="s">
        <v>137</v>
      </c>
      <c r="E223" s="217" t="s">
        <v>378</v>
      </c>
      <c r="F223" s="218" t="s">
        <v>379</v>
      </c>
      <c r="G223" s="219" t="s">
        <v>243</v>
      </c>
      <c r="H223" s="220">
        <v>6864.0540000000001</v>
      </c>
      <c r="I223" s="221"/>
      <c r="J223" s="222">
        <f>ROUND(I223*H223,2)</f>
        <v>0</v>
      </c>
      <c r="K223" s="218" t="s">
        <v>141</v>
      </c>
      <c r="L223" s="42"/>
      <c r="M223" s="223" t="s">
        <v>1</v>
      </c>
      <c r="N223" s="224" t="s">
        <v>44</v>
      </c>
      <c r="O223" s="89"/>
      <c r="P223" s="225">
        <f>O223*H223</f>
        <v>0</v>
      </c>
      <c r="Q223" s="225">
        <v>0</v>
      </c>
      <c r="R223" s="225">
        <f>Q223*H223</f>
        <v>0</v>
      </c>
      <c r="S223" s="225">
        <v>0</v>
      </c>
      <c r="T223" s="226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27" t="s">
        <v>142</v>
      </c>
      <c r="AT223" s="227" t="s">
        <v>137</v>
      </c>
      <c r="AU223" s="227" t="s">
        <v>89</v>
      </c>
      <c r="AY223" s="15" t="s">
        <v>135</v>
      </c>
      <c r="BE223" s="228">
        <f>IF(N223="základní",J223,0)</f>
        <v>0</v>
      </c>
      <c r="BF223" s="228">
        <f>IF(N223="snížená",J223,0)</f>
        <v>0</v>
      </c>
      <c r="BG223" s="228">
        <f>IF(N223="zákl. přenesená",J223,0)</f>
        <v>0</v>
      </c>
      <c r="BH223" s="228">
        <f>IF(N223="sníž. přenesená",J223,0)</f>
        <v>0</v>
      </c>
      <c r="BI223" s="228">
        <f>IF(N223="nulová",J223,0)</f>
        <v>0</v>
      </c>
      <c r="BJ223" s="15" t="s">
        <v>87</v>
      </c>
      <c r="BK223" s="228">
        <f>ROUND(I223*H223,2)</f>
        <v>0</v>
      </c>
      <c r="BL223" s="15" t="s">
        <v>142</v>
      </c>
      <c r="BM223" s="227" t="s">
        <v>380</v>
      </c>
    </row>
    <row r="224" s="2" customFormat="1">
      <c r="A224" s="36"/>
      <c r="B224" s="37"/>
      <c r="C224" s="38"/>
      <c r="D224" s="231" t="s">
        <v>171</v>
      </c>
      <c r="E224" s="38"/>
      <c r="F224" s="241" t="s">
        <v>381</v>
      </c>
      <c r="G224" s="38"/>
      <c r="H224" s="38"/>
      <c r="I224" s="242"/>
      <c r="J224" s="38"/>
      <c r="K224" s="38"/>
      <c r="L224" s="42"/>
      <c r="M224" s="243"/>
      <c r="N224" s="244"/>
      <c r="O224" s="89"/>
      <c r="P224" s="89"/>
      <c r="Q224" s="89"/>
      <c r="R224" s="89"/>
      <c r="S224" s="89"/>
      <c r="T224" s="90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5" t="s">
        <v>171</v>
      </c>
      <c r="AU224" s="15" t="s">
        <v>89</v>
      </c>
    </row>
    <row r="225" s="13" customFormat="1">
      <c r="A225" s="13"/>
      <c r="B225" s="229"/>
      <c r="C225" s="230"/>
      <c r="D225" s="231" t="s">
        <v>144</v>
      </c>
      <c r="E225" s="232" t="s">
        <v>1</v>
      </c>
      <c r="F225" s="233" t="s">
        <v>382</v>
      </c>
      <c r="G225" s="230"/>
      <c r="H225" s="234">
        <v>6864.0540000000001</v>
      </c>
      <c r="I225" s="235"/>
      <c r="J225" s="230"/>
      <c r="K225" s="230"/>
      <c r="L225" s="236"/>
      <c r="M225" s="237"/>
      <c r="N225" s="238"/>
      <c r="O225" s="238"/>
      <c r="P225" s="238"/>
      <c r="Q225" s="238"/>
      <c r="R225" s="238"/>
      <c r="S225" s="238"/>
      <c r="T225" s="23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0" t="s">
        <v>144</v>
      </c>
      <c r="AU225" s="240" t="s">
        <v>89</v>
      </c>
      <c r="AV225" s="13" t="s">
        <v>89</v>
      </c>
      <c r="AW225" s="13" t="s">
        <v>36</v>
      </c>
      <c r="AX225" s="13" t="s">
        <v>87</v>
      </c>
      <c r="AY225" s="240" t="s">
        <v>135</v>
      </c>
    </row>
    <row r="226" s="2" customFormat="1" ht="37.8" customHeight="1">
      <c r="A226" s="36"/>
      <c r="B226" s="37"/>
      <c r="C226" s="216" t="s">
        <v>383</v>
      </c>
      <c r="D226" s="216" t="s">
        <v>137</v>
      </c>
      <c r="E226" s="217" t="s">
        <v>384</v>
      </c>
      <c r="F226" s="218" t="s">
        <v>385</v>
      </c>
      <c r="G226" s="219" t="s">
        <v>243</v>
      </c>
      <c r="H226" s="220">
        <v>7.3499999999999996</v>
      </c>
      <c r="I226" s="221"/>
      <c r="J226" s="222">
        <f>ROUND(I226*H226,2)</f>
        <v>0</v>
      </c>
      <c r="K226" s="218" t="s">
        <v>141</v>
      </c>
      <c r="L226" s="42"/>
      <c r="M226" s="223" t="s">
        <v>1</v>
      </c>
      <c r="N226" s="224" t="s">
        <v>44</v>
      </c>
      <c r="O226" s="89"/>
      <c r="P226" s="225">
        <f>O226*H226</f>
        <v>0</v>
      </c>
      <c r="Q226" s="225">
        <v>0</v>
      </c>
      <c r="R226" s="225">
        <f>Q226*H226</f>
        <v>0</v>
      </c>
      <c r="S226" s="225">
        <v>0</v>
      </c>
      <c r="T226" s="226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227" t="s">
        <v>142</v>
      </c>
      <c r="AT226" s="227" t="s">
        <v>137</v>
      </c>
      <c r="AU226" s="227" t="s">
        <v>89</v>
      </c>
      <c r="AY226" s="15" t="s">
        <v>135</v>
      </c>
      <c r="BE226" s="228">
        <f>IF(N226="základní",J226,0)</f>
        <v>0</v>
      </c>
      <c r="BF226" s="228">
        <f>IF(N226="snížená",J226,0)</f>
        <v>0</v>
      </c>
      <c r="BG226" s="228">
        <f>IF(N226="zákl. přenesená",J226,0)</f>
        <v>0</v>
      </c>
      <c r="BH226" s="228">
        <f>IF(N226="sníž. přenesená",J226,0)</f>
        <v>0</v>
      </c>
      <c r="BI226" s="228">
        <f>IF(N226="nulová",J226,0)</f>
        <v>0</v>
      </c>
      <c r="BJ226" s="15" t="s">
        <v>87</v>
      </c>
      <c r="BK226" s="228">
        <f>ROUND(I226*H226,2)</f>
        <v>0</v>
      </c>
      <c r="BL226" s="15" t="s">
        <v>142</v>
      </c>
      <c r="BM226" s="227" t="s">
        <v>386</v>
      </c>
    </row>
    <row r="227" s="2" customFormat="1" ht="44.25" customHeight="1">
      <c r="A227" s="36"/>
      <c r="B227" s="37"/>
      <c r="C227" s="216" t="s">
        <v>387</v>
      </c>
      <c r="D227" s="216" t="s">
        <v>137</v>
      </c>
      <c r="E227" s="217" t="s">
        <v>388</v>
      </c>
      <c r="F227" s="218" t="s">
        <v>389</v>
      </c>
      <c r="G227" s="219" t="s">
        <v>243</v>
      </c>
      <c r="H227" s="220">
        <v>353.916</v>
      </c>
      <c r="I227" s="221"/>
      <c r="J227" s="222">
        <f>ROUND(I227*H227,2)</f>
        <v>0</v>
      </c>
      <c r="K227" s="218" t="s">
        <v>141</v>
      </c>
      <c r="L227" s="42"/>
      <c r="M227" s="223" t="s">
        <v>1</v>
      </c>
      <c r="N227" s="224" t="s">
        <v>44</v>
      </c>
      <c r="O227" s="89"/>
      <c r="P227" s="225">
        <f>O227*H227</f>
        <v>0</v>
      </c>
      <c r="Q227" s="225">
        <v>0</v>
      </c>
      <c r="R227" s="225">
        <f>Q227*H227</f>
        <v>0</v>
      </c>
      <c r="S227" s="225">
        <v>0</v>
      </c>
      <c r="T227" s="226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27" t="s">
        <v>142</v>
      </c>
      <c r="AT227" s="227" t="s">
        <v>137</v>
      </c>
      <c r="AU227" s="227" t="s">
        <v>89</v>
      </c>
      <c r="AY227" s="15" t="s">
        <v>135</v>
      </c>
      <c r="BE227" s="228">
        <f>IF(N227="základní",J227,0)</f>
        <v>0</v>
      </c>
      <c r="BF227" s="228">
        <f>IF(N227="snížená",J227,0)</f>
        <v>0</v>
      </c>
      <c r="BG227" s="228">
        <f>IF(N227="zákl. přenesená",J227,0)</f>
        <v>0</v>
      </c>
      <c r="BH227" s="228">
        <f>IF(N227="sníž. přenesená",J227,0)</f>
        <v>0</v>
      </c>
      <c r="BI227" s="228">
        <f>IF(N227="nulová",J227,0)</f>
        <v>0</v>
      </c>
      <c r="BJ227" s="15" t="s">
        <v>87</v>
      </c>
      <c r="BK227" s="228">
        <f>ROUND(I227*H227,2)</f>
        <v>0</v>
      </c>
      <c r="BL227" s="15" t="s">
        <v>142</v>
      </c>
      <c r="BM227" s="227" t="s">
        <v>390</v>
      </c>
    </row>
    <row r="228" s="12" customFormat="1" ht="22.8" customHeight="1">
      <c r="A228" s="12"/>
      <c r="B228" s="200"/>
      <c r="C228" s="201"/>
      <c r="D228" s="202" t="s">
        <v>78</v>
      </c>
      <c r="E228" s="214" t="s">
        <v>391</v>
      </c>
      <c r="F228" s="214" t="s">
        <v>392</v>
      </c>
      <c r="G228" s="201"/>
      <c r="H228" s="201"/>
      <c r="I228" s="204"/>
      <c r="J228" s="215">
        <f>BK228</f>
        <v>0</v>
      </c>
      <c r="K228" s="201"/>
      <c r="L228" s="206"/>
      <c r="M228" s="207"/>
      <c r="N228" s="208"/>
      <c r="O228" s="208"/>
      <c r="P228" s="209">
        <f>P229</f>
        <v>0</v>
      </c>
      <c r="Q228" s="208"/>
      <c r="R228" s="209">
        <f>R229</f>
        <v>0</v>
      </c>
      <c r="S228" s="208"/>
      <c r="T228" s="210">
        <f>T229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1" t="s">
        <v>87</v>
      </c>
      <c r="AT228" s="212" t="s">
        <v>78</v>
      </c>
      <c r="AU228" s="212" t="s">
        <v>87</v>
      </c>
      <c r="AY228" s="211" t="s">
        <v>135</v>
      </c>
      <c r="BK228" s="213">
        <f>BK229</f>
        <v>0</v>
      </c>
    </row>
    <row r="229" s="2" customFormat="1" ht="33" customHeight="1">
      <c r="A229" s="36"/>
      <c r="B229" s="37"/>
      <c r="C229" s="216" t="s">
        <v>393</v>
      </c>
      <c r="D229" s="216" t="s">
        <v>137</v>
      </c>
      <c r="E229" s="217" t="s">
        <v>394</v>
      </c>
      <c r="F229" s="218" t="s">
        <v>395</v>
      </c>
      <c r="G229" s="219" t="s">
        <v>243</v>
      </c>
      <c r="H229" s="220">
        <v>8853.3160000000007</v>
      </c>
      <c r="I229" s="221"/>
      <c r="J229" s="222">
        <f>ROUND(I229*H229,2)</f>
        <v>0</v>
      </c>
      <c r="K229" s="218" t="s">
        <v>141</v>
      </c>
      <c r="L229" s="42"/>
      <c r="M229" s="223" t="s">
        <v>1</v>
      </c>
      <c r="N229" s="224" t="s">
        <v>44</v>
      </c>
      <c r="O229" s="89"/>
      <c r="P229" s="225">
        <f>O229*H229</f>
        <v>0</v>
      </c>
      <c r="Q229" s="225">
        <v>0</v>
      </c>
      <c r="R229" s="225">
        <f>Q229*H229</f>
        <v>0</v>
      </c>
      <c r="S229" s="225">
        <v>0</v>
      </c>
      <c r="T229" s="226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227" t="s">
        <v>142</v>
      </c>
      <c r="AT229" s="227" t="s">
        <v>137</v>
      </c>
      <c r="AU229" s="227" t="s">
        <v>89</v>
      </c>
      <c r="AY229" s="15" t="s">
        <v>135</v>
      </c>
      <c r="BE229" s="228">
        <f>IF(N229="základní",J229,0)</f>
        <v>0</v>
      </c>
      <c r="BF229" s="228">
        <f>IF(N229="snížená",J229,0)</f>
        <v>0</v>
      </c>
      <c r="BG229" s="228">
        <f>IF(N229="zákl. přenesená",J229,0)</f>
        <v>0</v>
      </c>
      <c r="BH229" s="228">
        <f>IF(N229="sníž. přenesená",J229,0)</f>
        <v>0</v>
      </c>
      <c r="BI229" s="228">
        <f>IF(N229="nulová",J229,0)</f>
        <v>0</v>
      </c>
      <c r="BJ229" s="15" t="s">
        <v>87</v>
      </c>
      <c r="BK229" s="228">
        <f>ROUND(I229*H229,2)</f>
        <v>0</v>
      </c>
      <c r="BL229" s="15" t="s">
        <v>142</v>
      </c>
      <c r="BM229" s="227" t="s">
        <v>396</v>
      </c>
    </row>
    <row r="230" s="12" customFormat="1" ht="25.92" customHeight="1">
      <c r="A230" s="12"/>
      <c r="B230" s="200"/>
      <c r="C230" s="201"/>
      <c r="D230" s="202" t="s">
        <v>78</v>
      </c>
      <c r="E230" s="203" t="s">
        <v>397</v>
      </c>
      <c r="F230" s="203" t="s">
        <v>398</v>
      </c>
      <c r="G230" s="201"/>
      <c r="H230" s="201"/>
      <c r="I230" s="204"/>
      <c r="J230" s="205">
        <f>BK230</f>
        <v>0</v>
      </c>
      <c r="K230" s="201"/>
      <c r="L230" s="206"/>
      <c r="M230" s="207"/>
      <c r="N230" s="208"/>
      <c r="O230" s="208"/>
      <c r="P230" s="209">
        <f>P231+P238+P241+P243+P245+P248</f>
        <v>0</v>
      </c>
      <c r="Q230" s="208"/>
      <c r="R230" s="209">
        <f>R231+R238+R241+R243+R245+R248</f>
        <v>0</v>
      </c>
      <c r="S230" s="208"/>
      <c r="T230" s="210">
        <f>T231+T238+T241+T243+T245+T248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11" t="s">
        <v>157</v>
      </c>
      <c r="AT230" s="212" t="s">
        <v>78</v>
      </c>
      <c r="AU230" s="212" t="s">
        <v>79</v>
      </c>
      <c r="AY230" s="211" t="s">
        <v>135</v>
      </c>
      <c r="BK230" s="213">
        <f>BK231+BK238+BK241+BK243+BK245+BK248</f>
        <v>0</v>
      </c>
    </row>
    <row r="231" s="12" customFormat="1" ht="22.8" customHeight="1">
      <c r="A231" s="12"/>
      <c r="B231" s="200"/>
      <c r="C231" s="201"/>
      <c r="D231" s="202" t="s">
        <v>78</v>
      </c>
      <c r="E231" s="214" t="s">
        <v>399</v>
      </c>
      <c r="F231" s="214" t="s">
        <v>400</v>
      </c>
      <c r="G231" s="201"/>
      <c r="H231" s="201"/>
      <c r="I231" s="204"/>
      <c r="J231" s="215">
        <f>BK231</f>
        <v>0</v>
      </c>
      <c r="K231" s="201"/>
      <c r="L231" s="206"/>
      <c r="M231" s="207"/>
      <c r="N231" s="208"/>
      <c r="O231" s="208"/>
      <c r="P231" s="209">
        <f>SUM(P232:P237)</f>
        <v>0</v>
      </c>
      <c r="Q231" s="208"/>
      <c r="R231" s="209">
        <f>SUM(R232:R237)</f>
        <v>0</v>
      </c>
      <c r="S231" s="208"/>
      <c r="T231" s="210">
        <f>SUM(T232:T237)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11" t="s">
        <v>157</v>
      </c>
      <c r="AT231" s="212" t="s">
        <v>78</v>
      </c>
      <c r="AU231" s="212" t="s">
        <v>87</v>
      </c>
      <c r="AY231" s="211" t="s">
        <v>135</v>
      </c>
      <c r="BK231" s="213">
        <f>SUM(BK232:BK237)</f>
        <v>0</v>
      </c>
    </row>
    <row r="232" s="2" customFormat="1" ht="16.5" customHeight="1">
      <c r="A232" s="36"/>
      <c r="B232" s="37"/>
      <c r="C232" s="216" t="s">
        <v>401</v>
      </c>
      <c r="D232" s="216" t="s">
        <v>137</v>
      </c>
      <c r="E232" s="217" t="s">
        <v>402</v>
      </c>
      <c r="F232" s="218" t="s">
        <v>403</v>
      </c>
      <c r="G232" s="219" t="s">
        <v>404</v>
      </c>
      <c r="H232" s="220">
        <v>1</v>
      </c>
      <c r="I232" s="221"/>
      <c r="J232" s="222">
        <f>ROUND(I232*H232,2)</f>
        <v>0</v>
      </c>
      <c r="K232" s="218" t="s">
        <v>141</v>
      </c>
      <c r="L232" s="42"/>
      <c r="M232" s="223" t="s">
        <v>1</v>
      </c>
      <c r="N232" s="224" t="s">
        <v>44</v>
      </c>
      <c r="O232" s="89"/>
      <c r="P232" s="225">
        <f>O232*H232</f>
        <v>0</v>
      </c>
      <c r="Q232" s="225">
        <v>0</v>
      </c>
      <c r="R232" s="225">
        <f>Q232*H232</f>
        <v>0</v>
      </c>
      <c r="S232" s="225">
        <v>0</v>
      </c>
      <c r="T232" s="226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227" t="s">
        <v>405</v>
      </c>
      <c r="AT232" s="227" t="s">
        <v>137</v>
      </c>
      <c r="AU232" s="227" t="s">
        <v>89</v>
      </c>
      <c r="AY232" s="15" t="s">
        <v>135</v>
      </c>
      <c r="BE232" s="228">
        <f>IF(N232="základní",J232,0)</f>
        <v>0</v>
      </c>
      <c r="BF232" s="228">
        <f>IF(N232="snížená",J232,0)</f>
        <v>0</v>
      </c>
      <c r="BG232" s="228">
        <f>IF(N232="zákl. přenesená",J232,0)</f>
        <v>0</v>
      </c>
      <c r="BH232" s="228">
        <f>IF(N232="sníž. přenesená",J232,0)</f>
        <v>0</v>
      </c>
      <c r="BI232" s="228">
        <f>IF(N232="nulová",J232,0)</f>
        <v>0</v>
      </c>
      <c r="BJ232" s="15" t="s">
        <v>87</v>
      </c>
      <c r="BK232" s="228">
        <f>ROUND(I232*H232,2)</f>
        <v>0</v>
      </c>
      <c r="BL232" s="15" t="s">
        <v>405</v>
      </c>
      <c r="BM232" s="227" t="s">
        <v>406</v>
      </c>
    </row>
    <row r="233" s="2" customFormat="1" ht="16.5" customHeight="1">
      <c r="A233" s="36"/>
      <c r="B233" s="37"/>
      <c r="C233" s="216" t="s">
        <v>407</v>
      </c>
      <c r="D233" s="216" t="s">
        <v>137</v>
      </c>
      <c r="E233" s="217" t="s">
        <v>408</v>
      </c>
      <c r="F233" s="218" t="s">
        <v>409</v>
      </c>
      <c r="G233" s="219" t="s">
        <v>404</v>
      </c>
      <c r="H233" s="220">
        <v>1</v>
      </c>
      <c r="I233" s="221"/>
      <c r="J233" s="222">
        <f>ROUND(I233*H233,2)</f>
        <v>0</v>
      </c>
      <c r="K233" s="218" t="s">
        <v>141</v>
      </c>
      <c r="L233" s="42"/>
      <c r="M233" s="223" t="s">
        <v>1</v>
      </c>
      <c r="N233" s="224" t="s">
        <v>44</v>
      </c>
      <c r="O233" s="89"/>
      <c r="P233" s="225">
        <f>O233*H233</f>
        <v>0</v>
      </c>
      <c r="Q233" s="225">
        <v>0</v>
      </c>
      <c r="R233" s="225">
        <f>Q233*H233</f>
        <v>0</v>
      </c>
      <c r="S233" s="225">
        <v>0</v>
      </c>
      <c r="T233" s="226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227" t="s">
        <v>405</v>
      </c>
      <c r="AT233" s="227" t="s">
        <v>137</v>
      </c>
      <c r="AU233" s="227" t="s">
        <v>89</v>
      </c>
      <c r="AY233" s="15" t="s">
        <v>135</v>
      </c>
      <c r="BE233" s="228">
        <f>IF(N233="základní",J233,0)</f>
        <v>0</v>
      </c>
      <c r="BF233" s="228">
        <f>IF(N233="snížená",J233,0)</f>
        <v>0</v>
      </c>
      <c r="BG233" s="228">
        <f>IF(N233="zákl. přenesená",J233,0)</f>
        <v>0</v>
      </c>
      <c r="BH233" s="228">
        <f>IF(N233="sníž. přenesená",J233,0)</f>
        <v>0</v>
      </c>
      <c r="BI233" s="228">
        <f>IF(N233="nulová",J233,0)</f>
        <v>0</v>
      </c>
      <c r="BJ233" s="15" t="s">
        <v>87</v>
      </c>
      <c r="BK233" s="228">
        <f>ROUND(I233*H233,2)</f>
        <v>0</v>
      </c>
      <c r="BL233" s="15" t="s">
        <v>405</v>
      </c>
      <c r="BM233" s="227" t="s">
        <v>410</v>
      </c>
    </row>
    <row r="234" s="2" customFormat="1" ht="21.75" customHeight="1">
      <c r="A234" s="36"/>
      <c r="B234" s="37"/>
      <c r="C234" s="216" t="s">
        <v>411</v>
      </c>
      <c r="D234" s="216" t="s">
        <v>137</v>
      </c>
      <c r="E234" s="217" t="s">
        <v>412</v>
      </c>
      <c r="F234" s="218" t="s">
        <v>413</v>
      </c>
      <c r="G234" s="219" t="s">
        <v>404</v>
      </c>
      <c r="H234" s="220">
        <v>1</v>
      </c>
      <c r="I234" s="221"/>
      <c r="J234" s="222">
        <f>ROUND(I234*H234,2)</f>
        <v>0</v>
      </c>
      <c r="K234" s="218" t="s">
        <v>141</v>
      </c>
      <c r="L234" s="42"/>
      <c r="M234" s="223" t="s">
        <v>1</v>
      </c>
      <c r="N234" s="224" t="s">
        <v>44</v>
      </c>
      <c r="O234" s="89"/>
      <c r="P234" s="225">
        <f>O234*H234</f>
        <v>0</v>
      </c>
      <c r="Q234" s="225">
        <v>0</v>
      </c>
      <c r="R234" s="225">
        <f>Q234*H234</f>
        <v>0</v>
      </c>
      <c r="S234" s="225">
        <v>0</v>
      </c>
      <c r="T234" s="226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27" t="s">
        <v>405</v>
      </c>
      <c r="AT234" s="227" t="s">
        <v>137</v>
      </c>
      <c r="AU234" s="227" t="s">
        <v>89</v>
      </c>
      <c r="AY234" s="15" t="s">
        <v>135</v>
      </c>
      <c r="BE234" s="228">
        <f>IF(N234="základní",J234,0)</f>
        <v>0</v>
      </c>
      <c r="BF234" s="228">
        <f>IF(N234="snížená",J234,0)</f>
        <v>0</v>
      </c>
      <c r="BG234" s="228">
        <f>IF(N234="zákl. přenesená",J234,0)</f>
        <v>0</v>
      </c>
      <c r="BH234" s="228">
        <f>IF(N234="sníž. přenesená",J234,0)</f>
        <v>0</v>
      </c>
      <c r="BI234" s="228">
        <f>IF(N234="nulová",J234,0)</f>
        <v>0</v>
      </c>
      <c r="BJ234" s="15" t="s">
        <v>87</v>
      </c>
      <c r="BK234" s="228">
        <f>ROUND(I234*H234,2)</f>
        <v>0</v>
      </c>
      <c r="BL234" s="15" t="s">
        <v>405</v>
      </c>
      <c r="BM234" s="227" t="s">
        <v>414</v>
      </c>
    </row>
    <row r="235" s="2" customFormat="1" ht="21.75" customHeight="1">
      <c r="A235" s="36"/>
      <c r="B235" s="37"/>
      <c r="C235" s="216" t="s">
        <v>415</v>
      </c>
      <c r="D235" s="216" t="s">
        <v>137</v>
      </c>
      <c r="E235" s="217" t="s">
        <v>416</v>
      </c>
      <c r="F235" s="218" t="s">
        <v>417</v>
      </c>
      <c r="G235" s="219" t="s">
        <v>404</v>
      </c>
      <c r="H235" s="220">
        <v>1</v>
      </c>
      <c r="I235" s="221"/>
      <c r="J235" s="222">
        <f>ROUND(I235*H235,2)</f>
        <v>0</v>
      </c>
      <c r="K235" s="218" t="s">
        <v>141</v>
      </c>
      <c r="L235" s="42"/>
      <c r="M235" s="223" t="s">
        <v>1</v>
      </c>
      <c r="N235" s="224" t="s">
        <v>44</v>
      </c>
      <c r="O235" s="89"/>
      <c r="P235" s="225">
        <f>O235*H235</f>
        <v>0</v>
      </c>
      <c r="Q235" s="225">
        <v>0</v>
      </c>
      <c r="R235" s="225">
        <f>Q235*H235</f>
        <v>0</v>
      </c>
      <c r="S235" s="225">
        <v>0</v>
      </c>
      <c r="T235" s="226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227" t="s">
        <v>405</v>
      </c>
      <c r="AT235" s="227" t="s">
        <v>137</v>
      </c>
      <c r="AU235" s="227" t="s">
        <v>89</v>
      </c>
      <c r="AY235" s="15" t="s">
        <v>135</v>
      </c>
      <c r="BE235" s="228">
        <f>IF(N235="základní",J235,0)</f>
        <v>0</v>
      </c>
      <c r="BF235" s="228">
        <f>IF(N235="snížená",J235,0)</f>
        <v>0</v>
      </c>
      <c r="BG235" s="228">
        <f>IF(N235="zákl. přenesená",J235,0)</f>
        <v>0</v>
      </c>
      <c r="BH235" s="228">
        <f>IF(N235="sníž. přenesená",J235,0)</f>
        <v>0</v>
      </c>
      <c r="BI235" s="228">
        <f>IF(N235="nulová",J235,0)</f>
        <v>0</v>
      </c>
      <c r="BJ235" s="15" t="s">
        <v>87</v>
      </c>
      <c r="BK235" s="228">
        <f>ROUND(I235*H235,2)</f>
        <v>0</v>
      </c>
      <c r="BL235" s="15" t="s">
        <v>405</v>
      </c>
      <c r="BM235" s="227" t="s">
        <v>418</v>
      </c>
    </row>
    <row r="236" s="2" customFormat="1" ht="24.15" customHeight="1">
      <c r="A236" s="36"/>
      <c r="B236" s="37"/>
      <c r="C236" s="216" t="s">
        <v>419</v>
      </c>
      <c r="D236" s="216" t="s">
        <v>137</v>
      </c>
      <c r="E236" s="217" t="s">
        <v>420</v>
      </c>
      <c r="F236" s="218" t="s">
        <v>421</v>
      </c>
      <c r="G236" s="219" t="s">
        <v>404</v>
      </c>
      <c r="H236" s="220">
        <v>1</v>
      </c>
      <c r="I236" s="221"/>
      <c r="J236" s="222">
        <f>ROUND(I236*H236,2)</f>
        <v>0</v>
      </c>
      <c r="K236" s="218" t="s">
        <v>141</v>
      </c>
      <c r="L236" s="42"/>
      <c r="M236" s="223" t="s">
        <v>1</v>
      </c>
      <c r="N236" s="224" t="s">
        <v>44</v>
      </c>
      <c r="O236" s="89"/>
      <c r="P236" s="225">
        <f>O236*H236</f>
        <v>0</v>
      </c>
      <c r="Q236" s="225">
        <v>0</v>
      </c>
      <c r="R236" s="225">
        <f>Q236*H236</f>
        <v>0</v>
      </c>
      <c r="S236" s="225">
        <v>0</v>
      </c>
      <c r="T236" s="226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227" t="s">
        <v>405</v>
      </c>
      <c r="AT236" s="227" t="s">
        <v>137</v>
      </c>
      <c r="AU236" s="227" t="s">
        <v>89</v>
      </c>
      <c r="AY236" s="15" t="s">
        <v>135</v>
      </c>
      <c r="BE236" s="228">
        <f>IF(N236="základní",J236,0)</f>
        <v>0</v>
      </c>
      <c r="BF236" s="228">
        <f>IF(N236="snížená",J236,0)</f>
        <v>0</v>
      </c>
      <c r="BG236" s="228">
        <f>IF(N236="zákl. přenesená",J236,0)</f>
        <v>0</v>
      </c>
      <c r="BH236" s="228">
        <f>IF(N236="sníž. přenesená",J236,0)</f>
        <v>0</v>
      </c>
      <c r="BI236" s="228">
        <f>IF(N236="nulová",J236,0)</f>
        <v>0</v>
      </c>
      <c r="BJ236" s="15" t="s">
        <v>87</v>
      </c>
      <c r="BK236" s="228">
        <f>ROUND(I236*H236,2)</f>
        <v>0</v>
      </c>
      <c r="BL236" s="15" t="s">
        <v>405</v>
      </c>
      <c r="BM236" s="227" t="s">
        <v>422</v>
      </c>
    </row>
    <row r="237" s="2" customFormat="1" ht="16.5" customHeight="1">
      <c r="A237" s="36"/>
      <c r="B237" s="37"/>
      <c r="C237" s="216" t="s">
        <v>423</v>
      </c>
      <c r="D237" s="216" t="s">
        <v>137</v>
      </c>
      <c r="E237" s="217" t="s">
        <v>424</v>
      </c>
      <c r="F237" s="218" t="s">
        <v>425</v>
      </c>
      <c r="G237" s="219" t="s">
        <v>404</v>
      </c>
      <c r="H237" s="220">
        <v>1</v>
      </c>
      <c r="I237" s="221"/>
      <c r="J237" s="222">
        <f>ROUND(I237*H237,2)</f>
        <v>0</v>
      </c>
      <c r="K237" s="218" t="s">
        <v>141</v>
      </c>
      <c r="L237" s="42"/>
      <c r="M237" s="223" t="s">
        <v>1</v>
      </c>
      <c r="N237" s="224" t="s">
        <v>44</v>
      </c>
      <c r="O237" s="89"/>
      <c r="P237" s="225">
        <f>O237*H237</f>
        <v>0</v>
      </c>
      <c r="Q237" s="225">
        <v>0</v>
      </c>
      <c r="R237" s="225">
        <f>Q237*H237</f>
        <v>0</v>
      </c>
      <c r="S237" s="225">
        <v>0</v>
      </c>
      <c r="T237" s="226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27" t="s">
        <v>405</v>
      </c>
      <c r="AT237" s="227" t="s">
        <v>137</v>
      </c>
      <c r="AU237" s="227" t="s">
        <v>89</v>
      </c>
      <c r="AY237" s="15" t="s">
        <v>135</v>
      </c>
      <c r="BE237" s="228">
        <f>IF(N237="základní",J237,0)</f>
        <v>0</v>
      </c>
      <c r="BF237" s="228">
        <f>IF(N237="snížená",J237,0)</f>
        <v>0</v>
      </c>
      <c r="BG237" s="228">
        <f>IF(N237="zákl. přenesená",J237,0)</f>
        <v>0</v>
      </c>
      <c r="BH237" s="228">
        <f>IF(N237="sníž. přenesená",J237,0)</f>
        <v>0</v>
      </c>
      <c r="BI237" s="228">
        <f>IF(N237="nulová",J237,0)</f>
        <v>0</v>
      </c>
      <c r="BJ237" s="15" t="s">
        <v>87</v>
      </c>
      <c r="BK237" s="228">
        <f>ROUND(I237*H237,2)</f>
        <v>0</v>
      </c>
      <c r="BL237" s="15" t="s">
        <v>405</v>
      </c>
      <c r="BM237" s="227" t="s">
        <v>426</v>
      </c>
    </row>
    <row r="238" s="12" customFormat="1" ht="22.8" customHeight="1">
      <c r="A238" s="12"/>
      <c r="B238" s="200"/>
      <c r="C238" s="201"/>
      <c r="D238" s="202" t="s">
        <v>78</v>
      </c>
      <c r="E238" s="214" t="s">
        <v>427</v>
      </c>
      <c r="F238" s="214" t="s">
        <v>428</v>
      </c>
      <c r="G238" s="201"/>
      <c r="H238" s="201"/>
      <c r="I238" s="204"/>
      <c r="J238" s="215">
        <f>BK238</f>
        <v>0</v>
      </c>
      <c r="K238" s="201"/>
      <c r="L238" s="206"/>
      <c r="M238" s="207"/>
      <c r="N238" s="208"/>
      <c r="O238" s="208"/>
      <c r="P238" s="209">
        <f>SUM(P239:P240)</f>
        <v>0</v>
      </c>
      <c r="Q238" s="208"/>
      <c r="R238" s="209">
        <f>SUM(R239:R240)</f>
        <v>0</v>
      </c>
      <c r="S238" s="208"/>
      <c r="T238" s="210">
        <f>SUM(T239:T240)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11" t="s">
        <v>157</v>
      </c>
      <c r="AT238" s="212" t="s">
        <v>78</v>
      </c>
      <c r="AU238" s="212" t="s">
        <v>87</v>
      </c>
      <c r="AY238" s="211" t="s">
        <v>135</v>
      </c>
      <c r="BK238" s="213">
        <f>SUM(BK239:BK240)</f>
        <v>0</v>
      </c>
    </row>
    <row r="239" s="2" customFormat="1" ht="16.5" customHeight="1">
      <c r="A239" s="36"/>
      <c r="B239" s="37"/>
      <c r="C239" s="216" t="s">
        <v>429</v>
      </c>
      <c r="D239" s="216" t="s">
        <v>137</v>
      </c>
      <c r="E239" s="217" t="s">
        <v>430</v>
      </c>
      <c r="F239" s="218" t="s">
        <v>431</v>
      </c>
      <c r="G239" s="219" t="s">
        <v>404</v>
      </c>
      <c r="H239" s="220">
        <v>1</v>
      </c>
      <c r="I239" s="221"/>
      <c r="J239" s="222">
        <f>ROUND(I239*H239,2)</f>
        <v>0</v>
      </c>
      <c r="K239" s="218" t="s">
        <v>141</v>
      </c>
      <c r="L239" s="42"/>
      <c r="M239" s="223" t="s">
        <v>1</v>
      </c>
      <c r="N239" s="224" t="s">
        <v>44</v>
      </c>
      <c r="O239" s="89"/>
      <c r="P239" s="225">
        <f>O239*H239</f>
        <v>0</v>
      </c>
      <c r="Q239" s="225">
        <v>0</v>
      </c>
      <c r="R239" s="225">
        <f>Q239*H239</f>
        <v>0</v>
      </c>
      <c r="S239" s="225">
        <v>0</v>
      </c>
      <c r="T239" s="226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227" t="s">
        <v>405</v>
      </c>
      <c r="AT239" s="227" t="s">
        <v>137</v>
      </c>
      <c r="AU239" s="227" t="s">
        <v>89</v>
      </c>
      <c r="AY239" s="15" t="s">
        <v>135</v>
      </c>
      <c r="BE239" s="228">
        <f>IF(N239="základní",J239,0)</f>
        <v>0</v>
      </c>
      <c r="BF239" s="228">
        <f>IF(N239="snížená",J239,0)</f>
        <v>0</v>
      </c>
      <c r="BG239" s="228">
        <f>IF(N239="zákl. přenesená",J239,0)</f>
        <v>0</v>
      </c>
      <c r="BH239" s="228">
        <f>IF(N239="sníž. přenesená",J239,0)</f>
        <v>0</v>
      </c>
      <c r="BI239" s="228">
        <f>IF(N239="nulová",J239,0)</f>
        <v>0</v>
      </c>
      <c r="BJ239" s="15" t="s">
        <v>87</v>
      </c>
      <c r="BK239" s="228">
        <f>ROUND(I239*H239,2)</f>
        <v>0</v>
      </c>
      <c r="BL239" s="15" t="s">
        <v>405</v>
      </c>
      <c r="BM239" s="227" t="s">
        <v>432</v>
      </c>
    </row>
    <row r="240" s="2" customFormat="1" ht="16.5" customHeight="1">
      <c r="A240" s="36"/>
      <c r="B240" s="37"/>
      <c r="C240" s="216" t="s">
        <v>433</v>
      </c>
      <c r="D240" s="216" t="s">
        <v>137</v>
      </c>
      <c r="E240" s="217" t="s">
        <v>434</v>
      </c>
      <c r="F240" s="218" t="s">
        <v>435</v>
      </c>
      <c r="G240" s="219" t="s">
        <v>436</v>
      </c>
      <c r="H240" s="220">
        <v>1</v>
      </c>
      <c r="I240" s="221"/>
      <c r="J240" s="222">
        <f>ROUND(I240*H240,2)</f>
        <v>0</v>
      </c>
      <c r="K240" s="218" t="s">
        <v>141</v>
      </c>
      <c r="L240" s="42"/>
      <c r="M240" s="223" t="s">
        <v>1</v>
      </c>
      <c r="N240" s="224" t="s">
        <v>44</v>
      </c>
      <c r="O240" s="89"/>
      <c r="P240" s="225">
        <f>O240*H240</f>
        <v>0</v>
      </c>
      <c r="Q240" s="225">
        <v>0</v>
      </c>
      <c r="R240" s="225">
        <f>Q240*H240</f>
        <v>0</v>
      </c>
      <c r="S240" s="225">
        <v>0</v>
      </c>
      <c r="T240" s="226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27" t="s">
        <v>405</v>
      </c>
      <c r="AT240" s="227" t="s">
        <v>137</v>
      </c>
      <c r="AU240" s="227" t="s">
        <v>89</v>
      </c>
      <c r="AY240" s="15" t="s">
        <v>135</v>
      </c>
      <c r="BE240" s="228">
        <f>IF(N240="základní",J240,0)</f>
        <v>0</v>
      </c>
      <c r="BF240" s="228">
        <f>IF(N240="snížená",J240,0)</f>
        <v>0</v>
      </c>
      <c r="BG240" s="228">
        <f>IF(N240="zákl. přenesená",J240,0)</f>
        <v>0</v>
      </c>
      <c r="BH240" s="228">
        <f>IF(N240="sníž. přenesená",J240,0)</f>
        <v>0</v>
      </c>
      <c r="BI240" s="228">
        <f>IF(N240="nulová",J240,0)</f>
        <v>0</v>
      </c>
      <c r="BJ240" s="15" t="s">
        <v>87</v>
      </c>
      <c r="BK240" s="228">
        <f>ROUND(I240*H240,2)</f>
        <v>0</v>
      </c>
      <c r="BL240" s="15" t="s">
        <v>405</v>
      </c>
      <c r="BM240" s="227" t="s">
        <v>437</v>
      </c>
    </row>
    <row r="241" s="12" customFormat="1" ht="22.8" customHeight="1">
      <c r="A241" s="12"/>
      <c r="B241" s="200"/>
      <c r="C241" s="201"/>
      <c r="D241" s="202" t="s">
        <v>78</v>
      </c>
      <c r="E241" s="214" t="s">
        <v>438</v>
      </c>
      <c r="F241" s="214" t="s">
        <v>439</v>
      </c>
      <c r="G241" s="201"/>
      <c r="H241" s="201"/>
      <c r="I241" s="204"/>
      <c r="J241" s="215">
        <f>BK241</f>
        <v>0</v>
      </c>
      <c r="K241" s="201"/>
      <c r="L241" s="206"/>
      <c r="M241" s="207"/>
      <c r="N241" s="208"/>
      <c r="O241" s="208"/>
      <c r="P241" s="209">
        <f>P242</f>
        <v>0</v>
      </c>
      <c r="Q241" s="208"/>
      <c r="R241" s="209">
        <f>R242</f>
        <v>0</v>
      </c>
      <c r="S241" s="208"/>
      <c r="T241" s="210">
        <f>T242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11" t="s">
        <v>157</v>
      </c>
      <c r="AT241" s="212" t="s">
        <v>78</v>
      </c>
      <c r="AU241" s="212" t="s">
        <v>87</v>
      </c>
      <c r="AY241" s="211" t="s">
        <v>135</v>
      </c>
      <c r="BK241" s="213">
        <f>BK242</f>
        <v>0</v>
      </c>
    </row>
    <row r="242" s="2" customFormat="1" ht="16.5" customHeight="1">
      <c r="A242" s="36"/>
      <c r="B242" s="37"/>
      <c r="C242" s="216" t="s">
        <v>440</v>
      </c>
      <c r="D242" s="216" t="s">
        <v>137</v>
      </c>
      <c r="E242" s="217" t="s">
        <v>441</v>
      </c>
      <c r="F242" s="218" t="s">
        <v>442</v>
      </c>
      <c r="G242" s="219" t="s">
        <v>404</v>
      </c>
      <c r="H242" s="220">
        <v>12</v>
      </c>
      <c r="I242" s="221"/>
      <c r="J242" s="222">
        <f>ROUND(I242*H242,2)</f>
        <v>0</v>
      </c>
      <c r="K242" s="218" t="s">
        <v>141</v>
      </c>
      <c r="L242" s="42"/>
      <c r="M242" s="223" t="s">
        <v>1</v>
      </c>
      <c r="N242" s="224" t="s">
        <v>44</v>
      </c>
      <c r="O242" s="89"/>
      <c r="P242" s="225">
        <f>O242*H242</f>
        <v>0</v>
      </c>
      <c r="Q242" s="225">
        <v>0</v>
      </c>
      <c r="R242" s="225">
        <f>Q242*H242</f>
        <v>0</v>
      </c>
      <c r="S242" s="225">
        <v>0</v>
      </c>
      <c r="T242" s="226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27" t="s">
        <v>405</v>
      </c>
      <c r="AT242" s="227" t="s">
        <v>137</v>
      </c>
      <c r="AU242" s="227" t="s">
        <v>89</v>
      </c>
      <c r="AY242" s="15" t="s">
        <v>135</v>
      </c>
      <c r="BE242" s="228">
        <f>IF(N242="základní",J242,0)</f>
        <v>0</v>
      </c>
      <c r="BF242" s="228">
        <f>IF(N242="snížená",J242,0)</f>
        <v>0</v>
      </c>
      <c r="BG242" s="228">
        <f>IF(N242="zákl. přenesená",J242,0)</f>
        <v>0</v>
      </c>
      <c r="BH242" s="228">
        <f>IF(N242="sníž. přenesená",J242,0)</f>
        <v>0</v>
      </c>
      <c r="BI242" s="228">
        <f>IF(N242="nulová",J242,0)</f>
        <v>0</v>
      </c>
      <c r="BJ242" s="15" t="s">
        <v>87</v>
      </c>
      <c r="BK242" s="228">
        <f>ROUND(I242*H242,2)</f>
        <v>0</v>
      </c>
      <c r="BL242" s="15" t="s">
        <v>405</v>
      </c>
      <c r="BM242" s="227" t="s">
        <v>443</v>
      </c>
    </row>
    <row r="243" s="12" customFormat="1" ht="22.8" customHeight="1">
      <c r="A243" s="12"/>
      <c r="B243" s="200"/>
      <c r="C243" s="201"/>
      <c r="D243" s="202" t="s">
        <v>78</v>
      </c>
      <c r="E243" s="214" t="s">
        <v>444</v>
      </c>
      <c r="F243" s="214" t="s">
        <v>445</v>
      </c>
      <c r="G243" s="201"/>
      <c r="H243" s="201"/>
      <c r="I243" s="204"/>
      <c r="J243" s="215">
        <f>BK243</f>
        <v>0</v>
      </c>
      <c r="K243" s="201"/>
      <c r="L243" s="206"/>
      <c r="M243" s="207"/>
      <c r="N243" s="208"/>
      <c r="O243" s="208"/>
      <c r="P243" s="209">
        <f>P244</f>
        <v>0</v>
      </c>
      <c r="Q243" s="208"/>
      <c r="R243" s="209">
        <f>R244</f>
        <v>0</v>
      </c>
      <c r="S243" s="208"/>
      <c r="T243" s="210">
        <f>T244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11" t="s">
        <v>157</v>
      </c>
      <c r="AT243" s="212" t="s">
        <v>78</v>
      </c>
      <c r="AU243" s="212" t="s">
        <v>87</v>
      </c>
      <c r="AY243" s="211" t="s">
        <v>135</v>
      </c>
      <c r="BK243" s="213">
        <f>BK244</f>
        <v>0</v>
      </c>
    </row>
    <row r="244" s="2" customFormat="1" ht="16.5" customHeight="1">
      <c r="A244" s="36"/>
      <c r="B244" s="37"/>
      <c r="C244" s="216" t="s">
        <v>446</v>
      </c>
      <c r="D244" s="216" t="s">
        <v>137</v>
      </c>
      <c r="E244" s="217" t="s">
        <v>447</v>
      </c>
      <c r="F244" s="218" t="s">
        <v>448</v>
      </c>
      <c r="G244" s="219" t="s">
        <v>404</v>
      </c>
      <c r="H244" s="220">
        <v>1</v>
      </c>
      <c r="I244" s="221"/>
      <c r="J244" s="222">
        <f>ROUND(I244*H244,2)</f>
        <v>0</v>
      </c>
      <c r="K244" s="218" t="s">
        <v>141</v>
      </c>
      <c r="L244" s="42"/>
      <c r="M244" s="223" t="s">
        <v>1</v>
      </c>
      <c r="N244" s="224" t="s">
        <v>44</v>
      </c>
      <c r="O244" s="89"/>
      <c r="P244" s="225">
        <f>O244*H244</f>
        <v>0</v>
      </c>
      <c r="Q244" s="225">
        <v>0</v>
      </c>
      <c r="R244" s="225">
        <f>Q244*H244</f>
        <v>0</v>
      </c>
      <c r="S244" s="225">
        <v>0</v>
      </c>
      <c r="T244" s="226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27" t="s">
        <v>405</v>
      </c>
      <c r="AT244" s="227" t="s">
        <v>137</v>
      </c>
      <c r="AU244" s="227" t="s">
        <v>89</v>
      </c>
      <c r="AY244" s="15" t="s">
        <v>135</v>
      </c>
      <c r="BE244" s="228">
        <f>IF(N244="základní",J244,0)</f>
        <v>0</v>
      </c>
      <c r="BF244" s="228">
        <f>IF(N244="snížená",J244,0)</f>
        <v>0</v>
      </c>
      <c r="BG244" s="228">
        <f>IF(N244="zákl. přenesená",J244,0)</f>
        <v>0</v>
      </c>
      <c r="BH244" s="228">
        <f>IF(N244="sníž. přenesená",J244,0)</f>
        <v>0</v>
      </c>
      <c r="BI244" s="228">
        <f>IF(N244="nulová",J244,0)</f>
        <v>0</v>
      </c>
      <c r="BJ244" s="15" t="s">
        <v>87</v>
      </c>
      <c r="BK244" s="228">
        <f>ROUND(I244*H244,2)</f>
        <v>0</v>
      </c>
      <c r="BL244" s="15" t="s">
        <v>405</v>
      </c>
      <c r="BM244" s="227" t="s">
        <v>449</v>
      </c>
    </row>
    <row r="245" s="12" customFormat="1" ht="22.8" customHeight="1">
      <c r="A245" s="12"/>
      <c r="B245" s="200"/>
      <c r="C245" s="201"/>
      <c r="D245" s="202" t="s">
        <v>78</v>
      </c>
      <c r="E245" s="214" t="s">
        <v>450</v>
      </c>
      <c r="F245" s="214" t="s">
        <v>451</v>
      </c>
      <c r="G245" s="201"/>
      <c r="H245" s="201"/>
      <c r="I245" s="204"/>
      <c r="J245" s="215">
        <f>BK245</f>
        <v>0</v>
      </c>
      <c r="K245" s="201"/>
      <c r="L245" s="206"/>
      <c r="M245" s="207"/>
      <c r="N245" s="208"/>
      <c r="O245" s="208"/>
      <c r="P245" s="209">
        <f>SUM(P246:P247)</f>
        <v>0</v>
      </c>
      <c r="Q245" s="208"/>
      <c r="R245" s="209">
        <f>SUM(R246:R247)</f>
        <v>0</v>
      </c>
      <c r="S245" s="208"/>
      <c r="T245" s="210">
        <f>SUM(T246:T247)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11" t="s">
        <v>157</v>
      </c>
      <c r="AT245" s="212" t="s">
        <v>78</v>
      </c>
      <c r="AU245" s="212" t="s">
        <v>87</v>
      </c>
      <c r="AY245" s="211" t="s">
        <v>135</v>
      </c>
      <c r="BK245" s="213">
        <f>SUM(BK246:BK247)</f>
        <v>0</v>
      </c>
    </row>
    <row r="246" s="2" customFormat="1" ht="16.5" customHeight="1">
      <c r="A246" s="36"/>
      <c r="B246" s="37"/>
      <c r="C246" s="216" t="s">
        <v>452</v>
      </c>
      <c r="D246" s="216" t="s">
        <v>137</v>
      </c>
      <c r="E246" s="217" t="s">
        <v>453</v>
      </c>
      <c r="F246" s="218" t="s">
        <v>454</v>
      </c>
      <c r="G246" s="219" t="s">
        <v>455</v>
      </c>
      <c r="H246" s="220">
        <v>1</v>
      </c>
      <c r="I246" s="221"/>
      <c r="J246" s="222">
        <f>ROUND(I246*H246,2)</f>
        <v>0</v>
      </c>
      <c r="K246" s="218" t="s">
        <v>141</v>
      </c>
      <c r="L246" s="42"/>
      <c r="M246" s="223" t="s">
        <v>1</v>
      </c>
      <c r="N246" s="224" t="s">
        <v>44</v>
      </c>
      <c r="O246" s="89"/>
      <c r="P246" s="225">
        <f>O246*H246</f>
        <v>0</v>
      </c>
      <c r="Q246" s="225">
        <v>0</v>
      </c>
      <c r="R246" s="225">
        <f>Q246*H246</f>
        <v>0</v>
      </c>
      <c r="S246" s="225">
        <v>0</v>
      </c>
      <c r="T246" s="226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227" t="s">
        <v>405</v>
      </c>
      <c r="AT246" s="227" t="s">
        <v>137</v>
      </c>
      <c r="AU246" s="227" t="s">
        <v>89</v>
      </c>
      <c r="AY246" s="15" t="s">
        <v>135</v>
      </c>
      <c r="BE246" s="228">
        <f>IF(N246="základní",J246,0)</f>
        <v>0</v>
      </c>
      <c r="BF246" s="228">
        <f>IF(N246="snížená",J246,0)</f>
        <v>0</v>
      </c>
      <c r="BG246" s="228">
        <f>IF(N246="zákl. přenesená",J246,0)</f>
        <v>0</v>
      </c>
      <c r="BH246" s="228">
        <f>IF(N246="sníž. přenesená",J246,0)</f>
        <v>0</v>
      </c>
      <c r="BI246" s="228">
        <f>IF(N246="nulová",J246,0)</f>
        <v>0</v>
      </c>
      <c r="BJ246" s="15" t="s">
        <v>87</v>
      </c>
      <c r="BK246" s="228">
        <f>ROUND(I246*H246,2)</f>
        <v>0</v>
      </c>
      <c r="BL246" s="15" t="s">
        <v>405</v>
      </c>
      <c r="BM246" s="227" t="s">
        <v>456</v>
      </c>
    </row>
    <row r="247" s="2" customFormat="1">
      <c r="A247" s="36"/>
      <c r="B247" s="37"/>
      <c r="C247" s="38"/>
      <c r="D247" s="231" t="s">
        <v>171</v>
      </c>
      <c r="E247" s="38"/>
      <c r="F247" s="241" t="s">
        <v>457</v>
      </c>
      <c r="G247" s="38"/>
      <c r="H247" s="38"/>
      <c r="I247" s="242"/>
      <c r="J247" s="38"/>
      <c r="K247" s="38"/>
      <c r="L247" s="42"/>
      <c r="M247" s="243"/>
      <c r="N247" s="244"/>
      <c r="O247" s="89"/>
      <c r="P247" s="89"/>
      <c r="Q247" s="89"/>
      <c r="R247" s="89"/>
      <c r="S247" s="89"/>
      <c r="T247" s="90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T247" s="15" t="s">
        <v>171</v>
      </c>
      <c r="AU247" s="15" t="s">
        <v>89</v>
      </c>
    </row>
    <row r="248" s="12" customFormat="1" ht="22.8" customHeight="1">
      <c r="A248" s="12"/>
      <c r="B248" s="200"/>
      <c r="C248" s="201"/>
      <c r="D248" s="202" t="s">
        <v>78</v>
      </c>
      <c r="E248" s="214" t="s">
        <v>458</v>
      </c>
      <c r="F248" s="214" t="s">
        <v>459</v>
      </c>
      <c r="G248" s="201"/>
      <c r="H248" s="201"/>
      <c r="I248" s="204"/>
      <c r="J248" s="215">
        <f>BK248</f>
        <v>0</v>
      </c>
      <c r="K248" s="201"/>
      <c r="L248" s="206"/>
      <c r="M248" s="207"/>
      <c r="N248" s="208"/>
      <c r="O248" s="208"/>
      <c r="P248" s="209">
        <f>P249</f>
        <v>0</v>
      </c>
      <c r="Q248" s="208"/>
      <c r="R248" s="209">
        <f>R249</f>
        <v>0</v>
      </c>
      <c r="S248" s="208"/>
      <c r="T248" s="210">
        <f>T249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11" t="s">
        <v>157</v>
      </c>
      <c r="AT248" s="212" t="s">
        <v>78</v>
      </c>
      <c r="AU248" s="212" t="s">
        <v>87</v>
      </c>
      <c r="AY248" s="211" t="s">
        <v>135</v>
      </c>
      <c r="BK248" s="213">
        <f>BK249</f>
        <v>0</v>
      </c>
    </row>
    <row r="249" s="2" customFormat="1" ht="21.75" customHeight="1">
      <c r="A249" s="36"/>
      <c r="B249" s="37"/>
      <c r="C249" s="216" t="s">
        <v>460</v>
      </c>
      <c r="D249" s="216" t="s">
        <v>137</v>
      </c>
      <c r="E249" s="217" t="s">
        <v>461</v>
      </c>
      <c r="F249" s="218" t="s">
        <v>462</v>
      </c>
      <c r="G249" s="219" t="s">
        <v>404</v>
      </c>
      <c r="H249" s="220">
        <v>1</v>
      </c>
      <c r="I249" s="221"/>
      <c r="J249" s="222">
        <f>ROUND(I249*H249,2)</f>
        <v>0</v>
      </c>
      <c r="K249" s="218" t="s">
        <v>141</v>
      </c>
      <c r="L249" s="42"/>
      <c r="M249" s="255" t="s">
        <v>1</v>
      </c>
      <c r="N249" s="256" t="s">
        <v>44</v>
      </c>
      <c r="O249" s="257"/>
      <c r="P249" s="258">
        <f>O249*H249</f>
        <v>0</v>
      </c>
      <c r="Q249" s="258">
        <v>0</v>
      </c>
      <c r="R249" s="258">
        <f>Q249*H249</f>
        <v>0</v>
      </c>
      <c r="S249" s="258">
        <v>0</v>
      </c>
      <c r="T249" s="259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227" t="s">
        <v>405</v>
      </c>
      <c r="AT249" s="227" t="s">
        <v>137</v>
      </c>
      <c r="AU249" s="227" t="s">
        <v>89</v>
      </c>
      <c r="AY249" s="15" t="s">
        <v>135</v>
      </c>
      <c r="BE249" s="228">
        <f>IF(N249="základní",J249,0)</f>
        <v>0</v>
      </c>
      <c r="BF249" s="228">
        <f>IF(N249="snížená",J249,0)</f>
        <v>0</v>
      </c>
      <c r="BG249" s="228">
        <f>IF(N249="zákl. přenesená",J249,0)</f>
        <v>0</v>
      </c>
      <c r="BH249" s="228">
        <f>IF(N249="sníž. přenesená",J249,0)</f>
        <v>0</v>
      </c>
      <c r="BI249" s="228">
        <f>IF(N249="nulová",J249,0)</f>
        <v>0</v>
      </c>
      <c r="BJ249" s="15" t="s">
        <v>87</v>
      </c>
      <c r="BK249" s="228">
        <f>ROUND(I249*H249,2)</f>
        <v>0</v>
      </c>
      <c r="BL249" s="15" t="s">
        <v>405</v>
      </c>
      <c r="BM249" s="227" t="s">
        <v>463</v>
      </c>
    </row>
    <row r="250" s="2" customFormat="1" ht="6.96" customHeight="1">
      <c r="A250" s="36"/>
      <c r="B250" s="64"/>
      <c r="C250" s="65"/>
      <c r="D250" s="65"/>
      <c r="E250" s="65"/>
      <c r="F250" s="65"/>
      <c r="G250" s="65"/>
      <c r="H250" s="65"/>
      <c r="I250" s="65"/>
      <c r="J250" s="65"/>
      <c r="K250" s="65"/>
      <c r="L250" s="42"/>
      <c r="M250" s="36"/>
      <c r="O250" s="36"/>
      <c r="P250" s="36"/>
      <c r="Q250" s="36"/>
      <c r="R250" s="36"/>
      <c r="S250" s="36"/>
      <c r="T250" s="36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</row>
  </sheetData>
  <sheetProtection sheet="1" autoFilter="0" formatColumns="0" formatRows="0" objects="1" scenarios="1" spinCount="100000" saltValue="zujhEyRgB0PO98YKnoge+/atgCHSMoEhmhyCNSPlueTt/MIYjI8/zfDe2qZNB94ZtQus20KgV+9zq6suqaWa8A==" hashValue="WjavgSrng1txzSgi5a3UozBQb46LD30X4o5VpEcqKNxh3iO2PrhoHBnJ4yVnnY9XGmnKM5PtyWM6hJq1aoN1Qw==" algorithmName="SHA-512" password="CC35"/>
  <autoFilter ref="C131:K249"/>
  <mergeCells count="9">
    <mergeCell ref="E7:H7"/>
    <mergeCell ref="E9:H9"/>
    <mergeCell ref="E18:H18"/>
    <mergeCell ref="E27:H27"/>
    <mergeCell ref="E85:H85"/>
    <mergeCell ref="E87:H87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92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89</v>
      </c>
    </row>
    <row r="4" s="1" customFormat="1" ht="24.96" customHeight="1">
      <c r="B4" s="18"/>
      <c r="D4" s="136" t="s">
        <v>96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POLNÍ CESTY BĚLČICE - ZÁHROBÍ (2)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97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464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30. 10. 2021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26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27</v>
      </c>
      <c r="F15" s="36"/>
      <c r="G15" s="36"/>
      <c r="H15" s="36"/>
      <c r="I15" s="138" t="s">
        <v>28</v>
      </c>
      <c r="J15" s="141" t="s">
        <v>29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30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28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32</v>
      </c>
      <c r="E20" s="36"/>
      <c r="F20" s="36"/>
      <c r="G20" s="36"/>
      <c r="H20" s="36"/>
      <c r="I20" s="138" t="s">
        <v>25</v>
      </c>
      <c r="J20" s="141" t="s">
        <v>33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34</v>
      </c>
      <c r="F21" s="36"/>
      <c r="G21" s="36"/>
      <c r="H21" s="36"/>
      <c r="I21" s="138" t="s">
        <v>28</v>
      </c>
      <c r="J21" s="141" t="s">
        <v>35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37</v>
      </c>
      <c r="E23" s="36"/>
      <c r="F23" s="36"/>
      <c r="G23" s="36"/>
      <c r="H23" s="36"/>
      <c r="I23" s="138" t="s">
        <v>25</v>
      </c>
      <c r="J23" s="141" t="s">
        <v>33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">
        <v>34</v>
      </c>
      <c r="F24" s="36"/>
      <c r="G24" s="36"/>
      <c r="H24" s="36"/>
      <c r="I24" s="138" t="s">
        <v>28</v>
      </c>
      <c r="J24" s="141" t="s">
        <v>35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38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39</v>
      </c>
      <c r="E30" s="36"/>
      <c r="F30" s="36"/>
      <c r="G30" s="36"/>
      <c r="H30" s="36"/>
      <c r="I30" s="36"/>
      <c r="J30" s="149">
        <f>ROUND(J127,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41</v>
      </c>
      <c r="G32" s="36"/>
      <c r="H32" s="36"/>
      <c r="I32" s="150" t="s">
        <v>40</v>
      </c>
      <c r="J32" s="150" t="s">
        <v>42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43</v>
      </c>
      <c r="E33" s="138" t="s">
        <v>44</v>
      </c>
      <c r="F33" s="152">
        <f>ROUND((SUM(BE127:BE194)),  2)</f>
        <v>0</v>
      </c>
      <c r="G33" s="36"/>
      <c r="H33" s="36"/>
      <c r="I33" s="153">
        <v>0.20999999999999999</v>
      </c>
      <c r="J33" s="152">
        <f>ROUND(((SUM(BE127:BE194))*I33),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45</v>
      </c>
      <c r="F34" s="152">
        <f>ROUND((SUM(BF127:BF194)),  2)</f>
        <v>0</v>
      </c>
      <c r="G34" s="36"/>
      <c r="H34" s="36"/>
      <c r="I34" s="153">
        <v>0.14999999999999999</v>
      </c>
      <c r="J34" s="152">
        <f>ROUND(((SUM(BF127:BF194))*I34),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46</v>
      </c>
      <c r="F35" s="152">
        <f>ROUND((SUM(BG127:BG194)),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47</v>
      </c>
      <c r="F36" s="152">
        <f>ROUND((SUM(BH127:BH194)),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48</v>
      </c>
      <c r="F37" s="152">
        <f>ROUND((SUM(BI127:BI194)),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49</v>
      </c>
      <c r="E39" s="156"/>
      <c r="F39" s="156"/>
      <c r="G39" s="157" t="s">
        <v>50</v>
      </c>
      <c r="H39" s="158" t="s">
        <v>51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52</v>
      </c>
      <c r="E50" s="162"/>
      <c r="F50" s="162"/>
      <c r="G50" s="161" t="s">
        <v>53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54</v>
      </c>
      <c r="E61" s="164"/>
      <c r="F61" s="165" t="s">
        <v>55</v>
      </c>
      <c r="G61" s="163" t="s">
        <v>54</v>
      </c>
      <c r="H61" s="164"/>
      <c r="I61" s="164"/>
      <c r="J61" s="166" t="s">
        <v>55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56</v>
      </c>
      <c r="E65" s="167"/>
      <c r="F65" s="167"/>
      <c r="G65" s="161" t="s">
        <v>57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54</v>
      </c>
      <c r="E76" s="164"/>
      <c r="F76" s="165" t="s">
        <v>55</v>
      </c>
      <c r="G76" s="163" t="s">
        <v>54</v>
      </c>
      <c r="H76" s="164"/>
      <c r="I76" s="164"/>
      <c r="J76" s="166" t="s">
        <v>55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99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POLNÍ CESTY BĚLČICE - ZÁHROBÍ (2)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97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202110092 - SO 102 - POLNÍ CESTA C2 k.ú. ZÁHROBÍ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Záhrobí</v>
      </c>
      <c r="G89" s="38"/>
      <c r="H89" s="38"/>
      <c r="I89" s="30" t="s">
        <v>22</v>
      </c>
      <c r="J89" s="77" t="str">
        <f>IF(J12="","",J12)</f>
        <v>30. 10. 2021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>SPU Strakonice</v>
      </c>
      <c r="G91" s="38"/>
      <c r="H91" s="38"/>
      <c r="I91" s="30" t="s">
        <v>32</v>
      </c>
      <c r="J91" s="34" t="str">
        <f>E21</f>
        <v>S-pro servis s.r.o.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30</v>
      </c>
      <c r="D92" s="38"/>
      <c r="E92" s="38"/>
      <c r="F92" s="25" t="str">
        <f>IF(E18="","",E18)</f>
        <v>Vyplň údaj</v>
      </c>
      <c r="G92" s="38"/>
      <c r="H92" s="38"/>
      <c r="I92" s="30" t="s">
        <v>37</v>
      </c>
      <c r="J92" s="34" t="str">
        <f>E24</f>
        <v>S-pro servis s.r.o.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100</v>
      </c>
      <c r="D94" s="174"/>
      <c r="E94" s="174"/>
      <c r="F94" s="174"/>
      <c r="G94" s="174"/>
      <c r="H94" s="174"/>
      <c r="I94" s="174"/>
      <c r="J94" s="175" t="s">
        <v>101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102</v>
      </c>
      <c r="D96" s="38"/>
      <c r="E96" s="38"/>
      <c r="F96" s="38"/>
      <c r="G96" s="38"/>
      <c r="H96" s="38"/>
      <c r="I96" s="38"/>
      <c r="J96" s="108">
        <f>J127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103</v>
      </c>
    </row>
    <row r="97" s="9" customFormat="1" ht="24.96" customHeight="1">
      <c r="A97" s="9"/>
      <c r="B97" s="177"/>
      <c r="C97" s="178"/>
      <c r="D97" s="179" t="s">
        <v>104</v>
      </c>
      <c r="E97" s="180"/>
      <c r="F97" s="180"/>
      <c r="G97" s="180"/>
      <c r="H97" s="180"/>
      <c r="I97" s="180"/>
      <c r="J97" s="181">
        <f>J128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105</v>
      </c>
      <c r="E98" s="186"/>
      <c r="F98" s="186"/>
      <c r="G98" s="186"/>
      <c r="H98" s="186"/>
      <c r="I98" s="186"/>
      <c r="J98" s="187">
        <f>J129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108</v>
      </c>
      <c r="E99" s="186"/>
      <c r="F99" s="186"/>
      <c r="G99" s="186"/>
      <c r="H99" s="186"/>
      <c r="I99" s="186"/>
      <c r="J99" s="187">
        <f>J158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112</v>
      </c>
      <c r="E100" s="186"/>
      <c r="F100" s="186"/>
      <c r="G100" s="186"/>
      <c r="H100" s="186"/>
      <c r="I100" s="186"/>
      <c r="J100" s="187">
        <f>J173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7"/>
      <c r="C101" s="178"/>
      <c r="D101" s="179" t="s">
        <v>113</v>
      </c>
      <c r="E101" s="180"/>
      <c r="F101" s="180"/>
      <c r="G101" s="180"/>
      <c r="H101" s="180"/>
      <c r="I101" s="180"/>
      <c r="J101" s="181">
        <f>J175</f>
        <v>0</v>
      </c>
      <c r="K101" s="178"/>
      <c r="L101" s="18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3"/>
      <c r="C102" s="184"/>
      <c r="D102" s="185" t="s">
        <v>114</v>
      </c>
      <c r="E102" s="186"/>
      <c r="F102" s="186"/>
      <c r="G102" s="186"/>
      <c r="H102" s="186"/>
      <c r="I102" s="186"/>
      <c r="J102" s="187">
        <f>J176</f>
        <v>0</v>
      </c>
      <c r="K102" s="184"/>
      <c r="L102" s="18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3"/>
      <c r="C103" s="184"/>
      <c r="D103" s="185" t="s">
        <v>115</v>
      </c>
      <c r="E103" s="186"/>
      <c r="F103" s="186"/>
      <c r="G103" s="186"/>
      <c r="H103" s="186"/>
      <c r="I103" s="186"/>
      <c r="J103" s="187">
        <f>J183</f>
        <v>0</v>
      </c>
      <c r="K103" s="184"/>
      <c r="L103" s="18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3"/>
      <c r="C104" s="184"/>
      <c r="D104" s="185" t="s">
        <v>116</v>
      </c>
      <c r="E104" s="186"/>
      <c r="F104" s="186"/>
      <c r="G104" s="186"/>
      <c r="H104" s="186"/>
      <c r="I104" s="186"/>
      <c r="J104" s="187">
        <f>J186</f>
        <v>0</v>
      </c>
      <c r="K104" s="184"/>
      <c r="L104" s="18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3"/>
      <c r="C105" s="184"/>
      <c r="D105" s="185" t="s">
        <v>117</v>
      </c>
      <c r="E105" s="186"/>
      <c r="F105" s="186"/>
      <c r="G105" s="186"/>
      <c r="H105" s="186"/>
      <c r="I105" s="186"/>
      <c r="J105" s="187">
        <f>J188</f>
        <v>0</v>
      </c>
      <c r="K105" s="184"/>
      <c r="L105" s="18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3"/>
      <c r="C106" s="184"/>
      <c r="D106" s="185" t="s">
        <v>118</v>
      </c>
      <c r="E106" s="186"/>
      <c r="F106" s="186"/>
      <c r="G106" s="186"/>
      <c r="H106" s="186"/>
      <c r="I106" s="186"/>
      <c r="J106" s="187">
        <f>J190</f>
        <v>0</v>
      </c>
      <c r="K106" s="184"/>
      <c r="L106" s="18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3"/>
      <c r="C107" s="184"/>
      <c r="D107" s="185" t="s">
        <v>119</v>
      </c>
      <c r="E107" s="186"/>
      <c r="F107" s="186"/>
      <c r="G107" s="186"/>
      <c r="H107" s="186"/>
      <c r="I107" s="186"/>
      <c r="J107" s="187">
        <f>J193</f>
        <v>0</v>
      </c>
      <c r="K107" s="184"/>
      <c r="L107" s="18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6"/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64"/>
      <c r="C109" s="65"/>
      <c r="D109" s="65"/>
      <c r="E109" s="65"/>
      <c r="F109" s="65"/>
      <c r="G109" s="65"/>
      <c r="H109" s="65"/>
      <c r="I109" s="65"/>
      <c r="J109" s="65"/>
      <c r="K109" s="65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3" s="2" customFormat="1" ht="6.96" customHeight="1">
      <c r="A113" s="36"/>
      <c r="B113" s="66"/>
      <c r="C113" s="67"/>
      <c r="D113" s="67"/>
      <c r="E113" s="67"/>
      <c r="F113" s="67"/>
      <c r="G113" s="67"/>
      <c r="H113" s="67"/>
      <c r="I113" s="67"/>
      <c r="J113" s="67"/>
      <c r="K113" s="67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24.96" customHeight="1">
      <c r="A114" s="36"/>
      <c r="B114" s="37"/>
      <c r="C114" s="21" t="s">
        <v>120</v>
      </c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16</v>
      </c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6.5" customHeight="1">
      <c r="A117" s="36"/>
      <c r="B117" s="37"/>
      <c r="C117" s="38"/>
      <c r="D117" s="38"/>
      <c r="E117" s="172" t="str">
        <f>E7</f>
        <v>POLNÍ CESTY BĚLČICE - ZÁHROBÍ (2)</v>
      </c>
      <c r="F117" s="30"/>
      <c r="G117" s="30"/>
      <c r="H117" s="30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2" customHeight="1">
      <c r="A118" s="36"/>
      <c r="B118" s="37"/>
      <c r="C118" s="30" t="s">
        <v>97</v>
      </c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6.5" customHeight="1">
      <c r="A119" s="36"/>
      <c r="B119" s="37"/>
      <c r="C119" s="38"/>
      <c r="D119" s="38"/>
      <c r="E119" s="74" t="str">
        <f>E9</f>
        <v>202110092 - SO 102 - POLNÍ CESTA C2 k.ú. ZÁHROBÍ</v>
      </c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6.96" customHeight="1">
      <c r="A120" s="36"/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2" customHeight="1">
      <c r="A121" s="36"/>
      <c r="B121" s="37"/>
      <c r="C121" s="30" t="s">
        <v>20</v>
      </c>
      <c r="D121" s="38"/>
      <c r="E121" s="38"/>
      <c r="F121" s="25" t="str">
        <f>F12</f>
        <v>Záhrobí</v>
      </c>
      <c r="G121" s="38"/>
      <c r="H121" s="38"/>
      <c r="I121" s="30" t="s">
        <v>22</v>
      </c>
      <c r="J121" s="77" t="str">
        <f>IF(J12="","",J12)</f>
        <v>30. 10. 2021</v>
      </c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6.96" customHeight="1">
      <c r="A122" s="36"/>
      <c r="B122" s="37"/>
      <c r="C122" s="38"/>
      <c r="D122" s="38"/>
      <c r="E122" s="38"/>
      <c r="F122" s="38"/>
      <c r="G122" s="38"/>
      <c r="H122" s="38"/>
      <c r="I122" s="38"/>
      <c r="J122" s="38"/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5.15" customHeight="1">
      <c r="A123" s="36"/>
      <c r="B123" s="37"/>
      <c r="C123" s="30" t="s">
        <v>24</v>
      </c>
      <c r="D123" s="38"/>
      <c r="E123" s="38"/>
      <c r="F123" s="25" t="str">
        <f>E15</f>
        <v>SPU Strakonice</v>
      </c>
      <c r="G123" s="38"/>
      <c r="H123" s="38"/>
      <c r="I123" s="30" t="s">
        <v>32</v>
      </c>
      <c r="J123" s="34" t="str">
        <f>E21</f>
        <v>S-pro servis s.r.o.</v>
      </c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5.15" customHeight="1">
      <c r="A124" s="36"/>
      <c r="B124" s="37"/>
      <c r="C124" s="30" t="s">
        <v>30</v>
      </c>
      <c r="D124" s="38"/>
      <c r="E124" s="38"/>
      <c r="F124" s="25" t="str">
        <f>IF(E18="","",E18)</f>
        <v>Vyplň údaj</v>
      </c>
      <c r="G124" s="38"/>
      <c r="H124" s="38"/>
      <c r="I124" s="30" t="s">
        <v>37</v>
      </c>
      <c r="J124" s="34" t="str">
        <f>E24</f>
        <v>S-pro servis s.r.o.</v>
      </c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10.32" customHeight="1">
      <c r="A125" s="36"/>
      <c r="B125" s="37"/>
      <c r="C125" s="38"/>
      <c r="D125" s="38"/>
      <c r="E125" s="38"/>
      <c r="F125" s="38"/>
      <c r="G125" s="38"/>
      <c r="H125" s="38"/>
      <c r="I125" s="38"/>
      <c r="J125" s="38"/>
      <c r="K125" s="38"/>
      <c r="L125" s="61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11" customFormat="1" ht="29.28" customHeight="1">
      <c r="A126" s="189"/>
      <c r="B126" s="190"/>
      <c r="C126" s="191" t="s">
        <v>121</v>
      </c>
      <c r="D126" s="192" t="s">
        <v>64</v>
      </c>
      <c r="E126" s="192" t="s">
        <v>60</v>
      </c>
      <c r="F126" s="192" t="s">
        <v>61</v>
      </c>
      <c r="G126" s="192" t="s">
        <v>122</v>
      </c>
      <c r="H126" s="192" t="s">
        <v>123</v>
      </c>
      <c r="I126" s="192" t="s">
        <v>124</v>
      </c>
      <c r="J126" s="192" t="s">
        <v>101</v>
      </c>
      <c r="K126" s="193" t="s">
        <v>125</v>
      </c>
      <c r="L126" s="194"/>
      <c r="M126" s="98" t="s">
        <v>1</v>
      </c>
      <c r="N126" s="99" t="s">
        <v>43</v>
      </c>
      <c r="O126" s="99" t="s">
        <v>126</v>
      </c>
      <c r="P126" s="99" t="s">
        <v>127</v>
      </c>
      <c r="Q126" s="99" t="s">
        <v>128</v>
      </c>
      <c r="R126" s="99" t="s">
        <v>129</v>
      </c>
      <c r="S126" s="99" t="s">
        <v>130</v>
      </c>
      <c r="T126" s="100" t="s">
        <v>131</v>
      </c>
      <c r="U126" s="189"/>
      <c r="V126" s="189"/>
      <c r="W126" s="189"/>
      <c r="X126" s="189"/>
      <c r="Y126" s="189"/>
      <c r="Z126" s="189"/>
      <c r="AA126" s="189"/>
      <c r="AB126" s="189"/>
      <c r="AC126" s="189"/>
      <c r="AD126" s="189"/>
      <c r="AE126" s="189"/>
    </row>
    <row r="127" s="2" customFormat="1" ht="22.8" customHeight="1">
      <c r="A127" s="36"/>
      <c r="B127" s="37"/>
      <c r="C127" s="105" t="s">
        <v>132</v>
      </c>
      <c r="D127" s="38"/>
      <c r="E127" s="38"/>
      <c r="F127" s="38"/>
      <c r="G127" s="38"/>
      <c r="H127" s="38"/>
      <c r="I127" s="38"/>
      <c r="J127" s="195">
        <f>BK127</f>
        <v>0</v>
      </c>
      <c r="K127" s="38"/>
      <c r="L127" s="42"/>
      <c r="M127" s="101"/>
      <c r="N127" s="196"/>
      <c r="O127" s="102"/>
      <c r="P127" s="197">
        <f>P128+P175</f>
        <v>0</v>
      </c>
      <c r="Q127" s="102"/>
      <c r="R127" s="197">
        <f>R128+R175</f>
        <v>1021.3374071999998</v>
      </c>
      <c r="S127" s="102"/>
      <c r="T127" s="198">
        <f>T128+T175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78</v>
      </c>
      <c r="AU127" s="15" t="s">
        <v>103</v>
      </c>
      <c r="BK127" s="199">
        <f>BK128+BK175</f>
        <v>0</v>
      </c>
    </row>
    <row r="128" s="12" customFormat="1" ht="25.92" customHeight="1">
      <c r="A128" s="12"/>
      <c r="B128" s="200"/>
      <c r="C128" s="201"/>
      <c r="D128" s="202" t="s">
        <v>78</v>
      </c>
      <c r="E128" s="203" t="s">
        <v>133</v>
      </c>
      <c r="F128" s="203" t="s">
        <v>134</v>
      </c>
      <c r="G128" s="201"/>
      <c r="H128" s="201"/>
      <c r="I128" s="204"/>
      <c r="J128" s="205">
        <f>BK128</f>
        <v>0</v>
      </c>
      <c r="K128" s="201"/>
      <c r="L128" s="206"/>
      <c r="M128" s="207"/>
      <c r="N128" s="208"/>
      <c r="O128" s="208"/>
      <c r="P128" s="209">
        <f>P129+P158+P173</f>
        <v>0</v>
      </c>
      <c r="Q128" s="208"/>
      <c r="R128" s="209">
        <f>R129+R158+R173</f>
        <v>1021.3374071999998</v>
      </c>
      <c r="S128" s="208"/>
      <c r="T128" s="210">
        <f>T129+T158+T173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1" t="s">
        <v>87</v>
      </c>
      <c r="AT128" s="212" t="s">
        <v>78</v>
      </c>
      <c r="AU128" s="212" t="s">
        <v>79</v>
      </c>
      <c r="AY128" s="211" t="s">
        <v>135</v>
      </c>
      <c r="BK128" s="213">
        <f>BK129+BK158+BK173</f>
        <v>0</v>
      </c>
    </row>
    <row r="129" s="12" customFormat="1" ht="22.8" customHeight="1">
      <c r="A129" s="12"/>
      <c r="B129" s="200"/>
      <c r="C129" s="201"/>
      <c r="D129" s="202" t="s">
        <v>78</v>
      </c>
      <c r="E129" s="214" t="s">
        <v>87</v>
      </c>
      <c r="F129" s="214" t="s">
        <v>136</v>
      </c>
      <c r="G129" s="201"/>
      <c r="H129" s="201"/>
      <c r="I129" s="204"/>
      <c r="J129" s="215">
        <f>BK129</f>
        <v>0</v>
      </c>
      <c r="K129" s="201"/>
      <c r="L129" s="206"/>
      <c r="M129" s="207"/>
      <c r="N129" s="208"/>
      <c r="O129" s="208"/>
      <c r="P129" s="209">
        <f>SUM(P130:P157)</f>
        <v>0</v>
      </c>
      <c r="Q129" s="208"/>
      <c r="R129" s="209">
        <f>SUM(R130:R157)</f>
        <v>0</v>
      </c>
      <c r="S129" s="208"/>
      <c r="T129" s="210">
        <f>SUM(T130:T157)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1" t="s">
        <v>87</v>
      </c>
      <c r="AT129" s="212" t="s">
        <v>78</v>
      </c>
      <c r="AU129" s="212" t="s">
        <v>87</v>
      </c>
      <c r="AY129" s="211" t="s">
        <v>135</v>
      </c>
      <c r="BK129" s="213">
        <f>SUM(BK130:BK157)</f>
        <v>0</v>
      </c>
    </row>
    <row r="130" s="2" customFormat="1" ht="24.15" customHeight="1">
      <c r="A130" s="36"/>
      <c r="B130" s="37"/>
      <c r="C130" s="216" t="s">
        <v>87</v>
      </c>
      <c r="D130" s="216" t="s">
        <v>137</v>
      </c>
      <c r="E130" s="217" t="s">
        <v>151</v>
      </c>
      <c r="F130" s="218" t="s">
        <v>152</v>
      </c>
      <c r="G130" s="219" t="s">
        <v>148</v>
      </c>
      <c r="H130" s="220">
        <v>2</v>
      </c>
      <c r="I130" s="221"/>
      <c r="J130" s="222">
        <f>ROUND(I130*H130,2)</f>
        <v>0</v>
      </c>
      <c r="K130" s="218" t="s">
        <v>141</v>
      </c>
      <c r="L130" s="42"/>
      <c r="M130" s="223" t="s">
        <v>1</v>
      </c>
      <c r="N130" s="224" t="s">
        <v>44</v>
      </c>
      <c r="O130" s="89"/>
      <c r="P130" s="225">
        <f>O130*H130</f>
        <v>0</v>
      </c>
      <c r="Q130" s="225">
        <v>0</v>
      </c>
      <c r="R130" s="225">
        <f>Q130*H130</f>
        <v>0</v>
      </c>
      <c r="S130" s="225">
        <v>0</v>
      </c>
      <c r="T130" s="226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7" t="s">
        <v>142</v>
      </c>
      <c r="AT130" s="227" t="s">
        <v>137</v>
      </c>
      <c r="AU130" s="227" t="s">
        <v>89</v>
      </c>
      <c r="AY130" s="15" t="s">
        <v>135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5" t="s">
        <v>87</v>
      </c>
      <c r="BK130" s="228">
        <f>ROUND(I130*H130,2)</f>
        <v>0</v>
      </c>
      <c r="BL130" s="15" t="s">
        <v>142</v>
      </c>
      <c r="BM130" s="227" t="s">
        <v>465</v>
      </c>
    </row>
    <row r="131" s="2" customFormat="1" ht="16.5" customHeight="1">
      <c r="A131" s="36"/>
      <c r="B131" s="37"/>
      <c r="C131" s="216" t="s">
        <v>89</v>
      </c>
      <c r="D131" s="216" t="s">
        <v>137</v>
      </c>
      <c r="E131" s="217" t="s">
        <v>158</v>
      </c>
      <c r="F131" s="218" t="s">
        <v>159</v>
      </c>
      <c r="G131" s="219" t="s">
        <v>148</v>
      </c>
      <c r="H131" s="220">
        <v>2</v>
      </c>
      <c r="I131" s="221"/>
      <c r="J131" s="222">
        <f>ROUND(I131*H131,2)</f>
        <v>0</v>
      </c>
      <c r="K131" s="218" t="s">
        <v>141</v>
      </c>
      <c r="L131" s="42"/>
      <c r="M131" s="223" t="s">
        <v>1</v>
      </c>
      <c r="N131" s="224" t="s">
        <v>44</v>
      </c>
      <c r="O131" s="89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7" t="s">
        <v>142</v>
      </c>
      <c r="AT131" s="227" t="s">
        <v>137</v>
      </c>
      <c r="AU131" s="227" t="s">
        <v>89</v>
      </c>
      <c r="AY131" s="15" t="s">
        <v>135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5" t="s">
        <v>87</v>
      </c>
      <c r="BK131" s="228">
        <f>ROUND(I131*H131,2)</f>
        <v>0</v>
      </c>
      <c r="BL131" s="15" t="s">
        <v>142</v>
      </c>
      <c r="BM131" s="227" t="s">
        <v>466</v>
      </c>
    </row>
    <row r="132" s="2" customFormat="1" ht="33" customHeight="1">
      <c r="A132" s="36"/>
      <c r="B132" s="37"/>
      <c r="C132" s="216" t="s">
        <v>150</v>
      </c>
      <c r="D132" s="216" t="s">
        <v>137</v>
      </c>
      <c r="E132" s="217" t="s">
        <v>167</v>
      </c>
      <c r="F132" s="218" t="s">
        <v>168</v>
      </c>
      <c r="G132" s="219" t="s">
        <v>169</v>
      </c>
      <c r="H132" s="220">
        <v>56.43</v>
      </c>
      <c r="I132" s="221"/>
      <c r="J132" s="222">
        <f>ROUND(I132*H132,2)</f>
        <v>0</v>
      </c>
      <c r="K132" s="218" t="s">
        <v>141</v>
      </c>
      <c r="L132" s="42"/>
      <c r="M132" s="223" t="s">
        <v>1</v>
      </c>
      <c r="N132" s="224" t="s">
        <v>44</v>
      </c>
      <c r="O132" s="89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27" t="s">
        <v>142</v>
      </c>
      <c r="AT132" s="227" t="s">
        <v>137</v>
      </c>
      <c r="AU132" s="227" t="s">
        <v>89</v>
      </c>
      <c r="AY132" s="15" t="s">
        <v>135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5" t="s">
        <v>87</v>
      </c>
      <c r="BK132" s="228">
        <f>ROUND(I132*H132,2)</f>
        <v>0</v>
      </c>
      <c r="BL132" s="15" t="s">
        <v>142</v>
      </c>
      <c r="BM132" s="227" t="s">
        <v>467</v>
      </c>
    </row>
    <row r="133" s="2" customFormat="1">
      <c r="A133" s="36"/>
      <c r="B133" s="37"/>
      <c r="C133" s="38"/>
      <c r="D133" s="231" t="s">
        <v>171</v>
      </c>
      <c r="E133" s="38"/>
      <c r="F133" s="241" t="s">
        <v>172</v>
      </c>
      <c r="G133" s="38"/>
      <c r="H133" s="38"/>
      <c r="I133" s="242"/>
      <c r="J133" s="38"/>
      <c r="K133" s="38"/>
      <c r="L133" s="42"/>
      <c r="M133" s="243"/>
      <c r="N133" s="244"/>
      <c r="O133" s="89"/>
      <c r="P133" s="89"/>
      <c r="Q133" s="89"/>
      <c r="R133" s="89"/>
      <c r="S133" s="89"/>
      <c r="T133" s="90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171</v>
      </c>
      <c r="AU133" s="15" t="s">
        <v>89</v>
      </c>
    </row>
    <row r="134" s="2" customFormat="1" ht="33" customHeight="1">
      <c r="A134" s="36"/>
      <c r="B134" s="37"/>
      <c r="C134" s="216" t="s">
        <v>142</v>
      </c>
      <c r="D134" s="216" t="s">
        <v>137</v>
      </c>
      <c r="E134" s="217" t="s">
        <v>174</v>
      </c>
      <c r="F134" s="218" t="s">
        <v>175</v>
      </c>
      <c r="G134" s="219" t="s">
        <v>169</v>
      </c>
      <c r="H134" s="220">
        <v>108.107</v>
      </c>
      <c r="I134" s="221"/>
      <c r="J134" s="222">
        <f>ROUND(I134*H134,2)</f>
        <v>0</v>
      </c>
      <c r="K134" s="218" t="s">
        <v>141</v>
      </c>
      <c r="L134" s="42"/>
      <c r="M134" s="223" t="s">
        <v>1</v>
      </c>
      <c r="N134" s="224" t="s">
        <v>44</v>
      </c>
      <c r="O134" s="89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7" t="s">
        <v>142</v>
      </c>
      <c r="AT134" s="227" t="s">
        <v>137</v>
      </c>
      <c r="AU134" s="227" t="s">
        <v>89</v>
      </c>
      <c r="AY134" s="15" t="s">
        <v>135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5" t="s">
        <v>87</v>
      </c>
      <c r="BK134" s="228">
        <f>ROUND(I134*H134,2)</f>
        <v>0</v>
      </c>
      <c r="BL134" s="15" t="s">
        <v>142</v>
      </c>
      <c r="BM134" s="227" t="s">
        <v>468</v>
      </c>
    </row>
    <row r="135" s="2" customFormat="1" ht="33" customHeight="1">
      <c r="A135" s="36"/>
      <c r="B135" s="37"/>
      <c r="C135" s="216" t="s">
        <v>157</v>
      </c>
      <c r="D135" s="216" t="s">
        <v>137</v>
      </c>
      <c r="E135" s="217" t="s">
        <v>174</v>
      </c>
      <c r="F135" s="218" t="s">
        <v>175</v>
      </c>
      <c r="G135" s="219" t="s">
        <v>169</v>
      </c>
      <c r="H135" s="220">
        <v>144.143</v>
      </c>
      <c r="I135" s="221"/>
      <c r="J135" s="222">
        <f>ROUND(I135*H135,2)</f>
        <v>0</v>
      </c>
      <c r="K135" s="218" t="s">
        <v>141</v>
      </c>
      <c r="L135" s="42"/>
      <c r="M135" s="223" t="s">
        <v>1</v>
      </c>
      <c r="N135" s="224" t="s">
        <v>44</v>
      </c>
      <c r="O135" s="89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7" t="s">
        <v>142</v>
      </c>
      <c r="AT135" s="227" t="s">
        <v>137</v>
      </c>
      <c r="AU135" s="227" t="s">
        <v>89</v>
      </c>
      <c r="AY135" s="15" t="s">
        <v>135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5" t="s">
        <v>87</v>
      </c>
      <c r="BK135" s="228">
        <f>ROUND(I135*H135,2)</f>
        <v>0</v>
      </c>
      <c r="BL135" s="15" t="s">
        <v>142</v>
      </c>
      <c r="BM135" s="227" t="s">
        <v>469</v>
      </c>
    </row>
    <row r="136" s="2" customFormat="1">
      <c r="A136" s="36"/>
      <c r="B136" s="37"/>
      <c r="C136" s="38"/>
      <c r="D136" s="231" t="s">
        <v>171</v>
      </c>
      <c r="E136" s="38"/>
      <c r="F136" s="241" t="s">
        <v>180</v>
      </c>
      <c r="G136" s="38"/>
      <c r="H136" s="38"/>
      <c r="I136" s="242"/>
      <c r="J136" s="38"/>
      <c r="K136" s="38"/>
      <c r="L136" s="42"/>
      <c r="M136" s="243"/>
      <c r="N136" s="244"/>
      <c r="O136" s="89"/>
      <c r="P136" s="89"/>
      <c r="Q136" s="89"/>
      <c r="R136" s="89"/>
      <c r="S136" s="89"/>
      <c r="T136" s="90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171</v>
      </c>
      <c r="AU136" s="15" t="s">
        <v>89</v>
      </c>
    </row>
    <row r="137" s="13" customFormat="1">
      <c r="A137" s="13"/>
      <c r="B137" s="229"/>
      <c r="C137" s="230"/>
      <c r="D137" s="231" t="s">
        <v>144</v>
      </c>
      <c r="E137" s="232" t="s">
        <v>1</v>
      </c>
      <c r="F137" s="233" t="s">
        <v>470</v>
      </c>
      <c r="G137" s="230"/>
      <c r="H137" s="234">
        <v>144.143</v>
      </c>
      <c r="I137" s="235"/>
      <c r="J137" s="230"/>
      <c r="K137" s="230"/>
      <c r="L137" s="236"/>
      <c r="M137" s="237"/>
      <c r="N137" s="238"/>
      <c r="O137" s="238"/>
      <c r="P137" s="238"/>
      <c r="Q137" s="238"/>
      <c r="R137" s="238"/>
      <c r="S137" s="238"/>
      <c r="T137" s="23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0" t="s">
        <v>144</v>
      </c>
      <c r="AU137" s="240" t="s">
        <v>89</v>
      </c>
      <c r="AV137" s="13" t="s">
        <v>89</v>
      </c>
      <c r="AW137" s="13" t="s">
        <v>36</v>
      </c>
      <c r="AX137" s="13" t="s">
        <v>87</v>
      </c>
      <c r="AY137" s="240" t="s">
        <v>135</v>
      </c>
    </row>
    <row r="138" s="2" customFormat="1" ht="33" customHeight="1">
      <c r="A138" s="36"/>
      <c r="B138" s="37"/>
      <c r="C138" s="216" t="s">
        <v>161</v>
      </c>
      <c r="D138" s="216" t="s">
        <v>137</v>
      </c>
      <c r="E138" s="217" t="s">
        <v>192</v>
      </c>
      <c r="F138" s="218" t="s">
        <v>193</v>
      </c>
      <c r="G138" s="219" t="s">
        <v>169</v>
      </c>
      <c r="H138" s="220">
        <v>112.86</v>
      </c>
      <c r="I138" s="221"/>
      <c r="J138" s="222">
        <f>ROUND(I138*H138,2)</f>
        <v>0</v>
      </c>
      <c r="K138" s="218" t="s">
        <v>141</v>
      </c>
      <c r="L138" s="42"/>
      <c r="M138" s="223" t="s">
        <v>1</v>
      </c>
      <c r="N138" s="224" t="s">
        <v>44</v>
      </c>
      <c r="O138" s="89"/>
      <c r="P138" s="225">
        <f>O138*H138</f>
        <v>0</v>
      </c>
      <c r="Q138" s="225">
        <v>0</v>
      </c>
      <c r="R138" s="225">
        <f>Q138*H138</f>
        <v>0</v>
      </c>
      <c r="S138" s="225">
        <v>0</v>
      </c>
      <c r="T138" s="226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27" t="s">
        <v>142</v>
      </c>
      <c r="AT138" s="227" t="s">
        <v>137</v>
      </c>
      <c r="AU138" s="227" t="s">
        <v>89</v>
      </c>
      <c r="AY138" s="15" t="s">
        <v>135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5" t="s">
        <v>87</v>
      </c>
      <c r="BK138" s="228">
        <f>ROUND(I138*H138,2)</f>
        <v>0</v>
      </c>
      <c r="BL138" s="15" t="s">
        <v>142</v>
      </c>
      <c r="BM138" s="227" t="s">
        <v>471</v>
      </c>
    </row>
    <row r="139" s="2" customFormat="1">
      <c r="A139" s="36"/>
      <c r="B139" s="37"/>
      <c r="C139" s="38"/>
      <c r="D139" s="231" t="s">
        <v>171</v>
      </c>
      <c r="E139" s="38"/>
      <c r="F139" s="241" t="s">
        <v>195</v>
      </c>
      <c r="G139" s="38"/>
      <c r="H139" s="38"/>
      <c r="I139" s="242"/>
      <c r="J139" s="38"/>
      <c r="K139" s="38"/>
      <c r="L139" s="42"/>
      <c r="M139" s="243"/>
      <c r="N139" s="244"/>
      <c r="O139" s="89"/>
      <c r="P139" s="89"/>
      <c r="Q139" s="89"/>
      <c r="R139" s="89"/>
      <c r="S139" s="89"/>
      <c r="T139" s="90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171</v>
      </c>
      <c r="AU139" s="15" t="s">
        <v>89</v>
      </c>
    </row>
    <row r="140" s="13" customFormat="1">
      <c r="A140" s="13"/>
      <c r="B140" s="229"/>
      <c r="C140" s="230"/>
      <c r="D140" s="231" t="s">
        <v>144</v>
      </c>
      <c r="E140" s="232" t="s">
        <v>1</v>
      </c>
      <c r="F140" s="233" t="s">
        <v>472</v>
      </c>
      <c r="G140" s="230"/>
      <c r="H140" s="234">
        <v>112.86</v>
      </c>
      <c r="I140" s="235"/>
      <c r="J140" s="230"/>
      <c r="K140" s="230"/>
      <c r="L140" s="236"/>
      <c r="M140" s="237"/>
      <c r="N140" s="238"/>
      <c r="O140" s="238"/>
      <c r="P140" s="238"/>
      <c r="Q140" s="238"/>
      <c r="R140" s="238"/>
      <c r="S140" s="238"/>
      <c r="T140" s="23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0" t="s">
        <v>144</v>
      </c>
      <c r="AU140" s="240" t="s">
        <v>89</v>
      </c>
      <c r="AV140" s="13" t="s">
        <v>89</v>
      </c>
      <c r="AW140" s="13" t="s">
        <v>36</v>
      </c>
      <c r="AX140" s="13" t="s">
        <v>87</v>
      </c>
      <c r="AY140" s="240" t="s">
        <v>135</v>
      </c>
    </row>
    <row r="141" s="2" customFormat="1" ht="33" customHeight="1">
      <c r="A141" s="36"/>
      <c r="B141" s="37"/>
      <c r="C141" s="216" t="s">
        <v>166</v>
      </c>
      <c r="D141" s="216" t="s">
        <v>137</v>
      </c>
      <c r="E141" s="217" t="s">
        <v>198</v>
      </c>
      <c r="F141" s="218" t="s">
        <v>199</v>
      </c>
      <c r="G141" s="219" t="s">
        <v>169</v>
      </c>
      <c r="H141" s="220">
        <v>51.677</v>
      </c>
      <c r="I141" s="221"/>
      <c r="J141" s="222">
        <f>ROUND(I141*H141,2)</f>
        <v>0</v>
      </c>
      <c r="K141" s="218" t="s">
        <v>141</v>
      </c>
      <c r="L141" s="42"/>
      <c r="M141" s="223" t="s">
        <v>1</v>
      </c>
      <c r="N141" s="224" t="s">
        <v>44</v>
      </c>
      <c r="O141" s="89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7" t="s">
        <v>142</v>
      </c>
      <c r="AT141" s="227" t="s">
        <v>137</v>
      </c>
      <c r="AU141" s="227" t="s">
        <v>89</v>
      </c>
      <c r="AY141" s="15" t="s">
        <v>135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5" t="s">
        <v>87</v>
      </c>
      <c r="BK141" s="228">
        <f>ROUND(I141*H141,2)</f>
        <v>0</v>
      </c>
      <c r="BL141" s="15" t="s">
        <v>142</v>
      </c>
      <c r="BM141" s="227" t="s">
        <v>473</v>
      </c>
    </row>
    <row r="142" s="13" customFormat="1">
      <c r="A142" s="13"/>
      <c r="B142" s="229"/>
      <c r="C142" s="230"/>
      <c r="D142" s="231" t="s">
        <v>144</v>
      </c>
      <c r="E142" s="232" t="s">
        <v>1</v>
      </c>
      <c r="F142" s="233" t="s">
        <v>474</v>
      </c>
      <c r="G142" s="230"/>
      <c r="H142" s="234">
        <v>51.677</v>
      </c>
      <c r="I142" s="235"/>
      <c r="J142" s="230"/>
      <c r="K142" s="230"/>
      <c r="L142" s="236"/>
      <c r="M142" s="237"/>
      <c r="N142" s="238"/>
      <c r="O142" s="238"/>
      <c r="P142" s="238"/>
      <c r="Q142" s="238"/>
      <c r="R142" s="238"/>
      <c r="S142" s="238"/>
      <c r="T142" s="23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0" t="s">
        <v>144</v>
      </c>
      <c r="AU142" s="240" t="s">
        <v>89</v>
      </c>
      <c r="AV142" s="13" t="s">
        <v>89</v>
      </c>
      <c r="AW142" s="13" t="s">
        <v>36</v>
      </c>
      <c r="AX142" s="13" t="s">
        <v>87</v>
      </c>
      <c r="AY142" s="240" t="s">
        <v>135</v>
      </c>
    </row>
    <row r="143" s="2" customFormat="1" ht="33" customHeight="1">
      <c r="A143" s="36"/>
      <c r="B143" s="37"/>
      <c r="C143" s="216" t="s">
        <v>173</v>
      </c>
      <c r="D143" s="216" t="s">
        <v>137</v>
      </c>
      <c r="E143" s="217" t="s">
        <v>198</v>
      </c>
      <c r="F143" s="218" t="s">
        <v>199</v>
      </c>
      <c r="G143" s="219" t="s">
        <v>169</v>
      </c>
      <c r="H143" s="220">
        <v>144.143</v>
      </c>
      <c r="I143" s="221"/>
      <c r="J143" s="222">
        <f>ROUND(I143*H143,2)</f>
        <v>0</v>
      </c>
      <c r="K143" s="218" t="s">
        <v>141</v>
      </c>
      <c r="L143" s="42"/>
      <c r="M143" s="223" t="s">
        <v>1</v>
      </c>
      <c r="N143" s="224" t="s">
        <v>44</v>
      </c>
      <c r="O143" s="89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7" t="s">
        <v>142</v>
      </c>
      <c r="AT143" s="227" t="s">
        <v>137</v>
      </c>
      <c r="AU143" s="227" t="s">
        <v>89</v>
      </c>
      <c r="AY143" s="15" t="s">
        <v>135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5" t="s">
        <v>87</v>
      </c>
      <c r="BK143" s="228">
        <f>ROUND(I143*H143,2)</f>
        <v>0</v>
      </c>
      <c r="BL143" s="15" t="s">
        <v>142</v>
      </c>
      <c r="BM143" s="227" t="s">
        <v>475</v>
      </c>
    </row>
    <row r="144" s="2" customFormat="1">
      <c r="A144" s="36"/>
      <c r="B144" s="37"/>
      <c r="C144" s="38"/>
      <c r="D144" s="231" t="s">
        <v>171</v>
      </c>
      <c r="E144" s="38"/>
      <c r="F144" s="241" t="s">
        <v>476</v>
      </c>
      <c r="G144" s="38"/>
      <c r="H144" s="38"/>
      <c r="I144" s="242"/>
      <c r="J144" s="38"/>
      <c r="K144" s="38"/>
      <c r="L144" s="42"/>
      <c r="M144" s="243"/>
      <c r="N144" s="244"/>
      <c r="O144" s="89"/>
      <c r="P144" s="89"/>
      <c r="Q144" s="89"/>
      <c r="R144" s="89"/>
      <c r="S144" s="89"/>
      <c r="T144" s="90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171</v>
      </c>
      <c r="AU144" s="15" t="s">
        <v>89</v>
      </c>
    </row>
    <row r="145" s="13" customFormat="1">
      <c r="A145" s="13"/>
      <c r="B145" s="229"/>
      <c r="C145" s="230"/>
      <c r="D145" s="231" t="s">
        <v>144</v>
      </c>
      <c r="E145" s="232" t="s">
        <v>1</v>
      </c>
      <c r="F145" s="233" t="s">
        <v>477</v>
      </c>
      <c r="G145" s="230"/>
      <c r="H145" s="234">
        <v>144.143</v>
      </c>
      <c r="I145" s="235"/>
      <c r="J145" s="230"/>
      <c r="K145" s="230"/>
      <c r="L145" s="236"/>
      <c r="M145" s="237"/>
      <c r="N145" s="238"/>
      <c r="O145" s="238"/>
      <c r="P145" s="238"/>
      <c r="Q145" s="238"/>
      <c r="R145" s="238"/>
      <c r="S145" s="238"/>
      <c r="T145" s="23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0" t="s">
        <v>144</v>
      </c>
      <c r="AU145" s="240" t="s">
        <v>89</v>
      </c>
      <c r="AV145" s="13" t="s">
        <v>89</v>
      </c>
      <c r="AW145" s="13" t="s">
        <v>36</v>
      </c>
      <c r="AX145" s="13" t="s">
        <v>87</v>
      </c>
      <c r="AY145" s="240" t="s">
        <v>135</v>
      </c>
    </row>
    <row r="146" s="2" customFormat="1" ht="24.15" customHeight="1">
      <c r="A146" s="36"/>
      <c r="B146" s="37"/>
      <c r="C146" s="216" t="s">
        <v>178</v>
      </c>
      <c r="D146" s="216" t="s">
        <v>137</v>
      </c>
      <c r="E146" s="217" t="s">
        <v>204</v>
      </c>
      <c r="F146" s="218" t="s">
        <v>205</v>
      </c>
      <c r="G146" s="219" t="s">
        <v>169</v>
      </c>
      <c r="H146" s="220">
        <v>56.43</v>
      </c>
      <c r="I146" s="221"/>
      <c r="J146" s="222">
        <f>ROUND(I146*H146,2)</f>
        <v>0</v>
      </c>
      <c r="K146" s="218" t="s">
        <v>141</v>
      </c>
      <c r="L146" s="42"/>
      <c r="M146" s="223" t="s">
        <v>1</v>
      </c>
      <c r="N146" s="224" t="s">
        <v>44</v>
      </c>
      <c r="O146" s="89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7" t="s">
        <v>142</v>
      </c>
      <c r="AT146" s="227" t="s">
        <v>137</v>
      </c>
      <c r="AU146" s="227" t="s">
        <v>89</v>
      </c>
      <c r="AY146" s="15" t="s">
        <v>135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5" t="s">
        <v>87</v>
      </c>
      <c r="BK146" s="228">
        <f>ROUND(I146*H146,2)</f>
        <v>0</v>
      </c>
      <c r="BL146" s="15" t="s">
        <v>142</v>
      </c>
      <c r="BM146" s="227" t="s">
        <v>478</v>
      </c>
    </row>
    <row r="147" s="2" customFormat="1">
      <c r="A147" s="36"/>
      <c r="B147" s="37"/>
      <c r="C147" s="38"/>
      <c r="D147" s="231" t="s">
        <v>171</v>
      </c>
      <c r="E147" s="38"/>
      <c r="F147" s="241" t="s">
        <v>207</v>
      </c>
      <c r="G147" s="38"/>
      <c r="H147" s="38"/>
      <c r="I147" s="242"/>
      <c r="J147" s="38"/>
      <c r="K147" s="38"/>
      <c r="L147" s="42"/>
      <c r="M147" s="243"/>
      <c r="N147" s="244"/>
      <c r="O147" s="89"/>
      <c r="P147" s="89"/>
      <c r="Q147" s="89"/>
      <c r="R147" s="89"/>
      <c r="S147" s="89"/>
      <c r="T147" s="90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171</v>
      </c>
      <c r="AU147" s="15" t="s">
        <v>89</v>
      </c>
    </row>
    <row r="148" s="2" customFormat="1" ht="24.15" customHeight="1">
      <c r="A148" s="36"/>
      <c r="B148" s="37"/>
      <c r="C148" s="216" t="s">
        <v>182</v>
      </c>
      <c r="D148" s="216" t="s">
        <v>137</v>
      </c>
      <c r="E148" s="217" t="s">
        <v>209</v>
      </c>
      <c r="F148" s="218" t="s">
        <v>210</v>
      </c>
      <c r="G148" s="219" t="s">
        <v>169</v>
      </c>
      <c r="H148" s="220">
        <v>56.43</v>
      </c>
      <c r="I148" s="221"/>
      <c r="J148" s="222">
        <f>ROUND(I148*H148,2)</f>
        <v>0</v>
      </c>
      <c r="K148" s="218" t="s">
        <v>141</v>
      </c>
      <c r="L148" s="42"/>
      <c r="M148" s="223" t="s">
        <v>1</v>
      </c>
      <c r="N148" s="224" t="s">
        <v>44</v>
      </c>
      <c r="O148" s="89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7" t="s">
        <v>142</v>
      </c>
      <c r="AT148" s="227" t="s">
        <v>137</v>
      </c>
      <c r="AU148" s="227" t="s">
        <v>89</v>
      </c>
      <c r="AY148" s="15" t="s">
        <v>135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5" t="s">
        <v>87</v>
      </c>
      <c r="BK148" s="228">
        <f>ROUND(I148*H148,2)</f>
        <v>0</v>
      </c>
      <c r="BL148" s="15" t="s">
        <v>142</v>
      </c>
      <c r="BM148" s="227" t="s">
        <v>479</v>
      </c>
    </row>
    <row r="149" s="2" customFormat="1" ht="16.5" customHeight="1">
      <c r="A149" s="36"/>
      <c r="B149" s="37"/>
      <c r="C149" s="216" t="s">
        <v>186</v>
      </c>
      <c r="D149" s="216" t="s">
        <v>137</v>
      </c>
      <c r="E149" s="217" t="s">
        <v>213</v>
      </c>
      <c r="F149" s="218" t="s">
        <v>214</v>
      </c>
      <c r="G149" s="219" t="s">
        <v>169</v>
      </c>
      <c r="H149" s="220">
        <v>108.107</v>
      </c>
      <c r="I149" s="221"/>
      <c r="J149" s="222">
        <f>ROUND(I149*H149,2)</f>
        <v>0</v>
      </c>
      <c r="K149" s="218" t="s">
        <v>141</v>
      </c>
      <c r="L149" s="42"/>
      <c r="M149" s="223" t="s">
        <v>1</v>
      </c>
      <c r="N149" s="224" t="s">
        <v>44</v>
      </c>
      <c r="O149" s="89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7" t="s">
        <v>142</v>
      </c>
      <c r="AT149" s="227" t="s">
        <v>137</v>
      </c>
      <c r="AU149" s="227" t="s">
        <v>89</v>
      </c>
      <c r="AY149" s="15" t="s">
        <v>135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5" t="s">
        <v>87</v>
      </c>
      <c r="BK149" s="228">
        <f>ROUND(I149*H149,2)</f>
        <v>0</v>
      </c>
      <c r="BL149" s="15" t="s">
        <v>142</v>
      </c>
      <c r="BM149" s="227" t="s">
        <v>480</v>
      </c>
    </row>
    <row r="150" s="13" customFormat="1">
      <c r="A150" s="13"/>
      <c r="B150" s="229"/>
      <c r="C150" s="230"/>
      <c r="D150" s="231" t="s">
        <v>144</v>
      </c>
      <c r="E150" s="232" t="s">
        <v>1</v>
      </c>
      <c r="F150" s="233" t="s">
        <v>481</v>
      </c>
      <c r="G150" s="230"/>
      <c r="H150" s="234">
        <v>108.107</v>
      </c>
      <c r="I150" s="235"/>
      <c r="J150" s="230"/>
      <c r="K150" s="230"/>
      <c r="L150" s="236"/>
      <c r="M150" s="237"/>
      <c r="N150" s="238"/>
      <c r="O150" s="238"/>
      <c r="P150" s="238"/>
      <c r="Q150" s="238"/>
      <c r="R150" s="238"/>
      <c r="S150" s="238"/>
      <c r="T150" s="23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0" t="s">
        <v>144</v>
      </c>
      <c r="AU150" s="240" t="s">
        <v>89</v>
      </c>
      <c r="AV150" s="13" t="s">
        <v>89</v>
      </c>
      <c r="AW150" s="13" t="s">
        <v>36</v>
      </c>
      <c r="AX150" s="13" t="s">
        <v>87</v>
      </c>
      <c r="AY150" s="240" t="s">
        <v>135</v>
      </c>
    </row>
    <row r="151" s="2" customFormat="1" ht="24.15" customHeight="1">
      <c r="A151" s="36"/>
      <c r="B151" s="37"/>
      <c r="C151" s="216" t="s">
        <v>191</v>
      </c>
      <c r="D151" s="216" t="s">
        <v>137</v>
      </c>
      <c r="E151" s="217" t="s">
        <v>482</v>
      </c>
      <c r="F151" s="218" t="s">
        <v>483</v>
      </c>
      <c r="G151" s="219" t="s">
        <v>243</v>
      </c>
      <c r="H151" s="220">
        <v>252.25</v>
      </c>
      <c r="I151" s="221"/>
      <c r="J151" s="222">
        <f>ROUND(I151*H151,2)</f>
        <v>0</v>
      </c>
      <c r="K151" s="218" t="s">
        <v>141</v>
      </c>
      <c r="L151" s="42"/>
      <c r="M151" s="223" t="s">
        <v>1</v>
      </c>
      <c r="N151" s="224" t="s">
        <v>44</v>
      </c>
      <c r="O151" s="89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7" t="s">
        <v>142</v>
      </c>
      <c r="AT151" s="227" t="s">
        <v>137</v>
      </c>
      <c r="AU151" s="227" t="s">
        <v>89</v>
      </c>
      <c r="AY151" s="15" t="s">
        <v>135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5" t="s">
        <v>87</v>
      </c>
      <c r="BK151" s="228">
        <f>ROUND(I151*H151,2)</f>
        <v>0</v>
      </c>
      <c r="BL151" s="15" t="s">
        <v>142</v>
      </c>
      <c r="BM151" s="227" t="s">
        <v>484</v>
      </c>
    </row>
    <row r="152" s="2" customFormat="1">
      <c r="A152" s="36"/>
      <c r="B152" s="37"/>
      <c r="C152" s="38"/>
      <c r="D152" s="231" t="s">
        <v>171</v>
      </c>
      <c r="E152" s="38"/>
      <c r="F152" s="241" t="s">
        <v>296</v>
      </c>
      <c r="G152" s="38"/>
      <c r="H152" s="38"/>
      <c r="I152" s="242"/>
      <c r="J152" s="38"/>
      <c r="K152" s="38"/>
      <c r="L152" s="42"/>
      <c r="M152" s="243"/>
      <c r="N152" s="244"/>
      <c r="O152" s="89"/>
      <c r="P152" s="89"/>
      <c r="Q152" s="89"/>
      <c r="R152" s="89"/>
      <c r="S152" s="89"/>
      <c r="T152" s="90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171</v>
      </c>
      <c r="AU152" s="15" t="s">
        <v>89</v>
      </c>
    </row>
    <row r="153" s="13" customFormat="1">
      <c r="A153" s="13"/>
      <c r="B153" s="229"/>
      <c r="C153" s="230"/>
      <c r="D153" s="231" t="s">
        <v>144</v>
      </c>
      <c r="E153" s="232" t="s">
        <v>1</v>
      </c>
      <c r="F153" s="233" t="s">
        <v>485</v>
      </c>
      <c r="G153" s="230"/>
      <c r="H153" s="234">
        <v>252.25</v>
      </c>
      <c r="I153" s="235"/>
      <c r="J153" s="230"/>
      <c r="K153" s="230"/>
      <c r="L153" s="236"/>
      <c r="M153" s="237"/>
      <c r="N153" s="238"/>
      <c r="O153" s="238"/>
      <c r="P153" s="238"/>
      <c r="Q153" s="238"/>
      <c r="R153" s="238"/>
      <c r="S153" s="238"/>
      <c r="T153" s="23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0" t="s">
        <v>144</v>
      </c>
      <c r="AU153" s="240" t="s">
        <v>89</v>
      </c>
      <c r="AV153" s="13" t="s">
        <v>89</v>
      </c>
      <c r="AW153" s="13" t="s">
        <v>36</v>
      </c>
      <c r="AX153" s="13" t="s">
        <v>87</v>
      </c>
      <c r="AY153" s="240" t="s">
        <v>135</v>
      </c>
    </row>
    <row r="154" s="2" customFormat="1" ht="24.15" customHeight="1">
      <c r="A154" s="36"/>
      <c r="B154" s="37"/>
      <c r="C154" s="216" t="s">
        <v>197</v>
      </c>
      <c r="D154" s="216" t="s">
        <v>137</v>
      </c>
      <c r="E154" s="217" t="s">
        <v>220</v>
      </c>
      <c r="F154" s="218" t="s">
        <v>221</v>
      </c>
      <c r="G154" s="219" t="s">
        <v>169</v>
      </c>
      <c r="H154" s="220">
        <v>110.551</v>
      </c>
      <c r="I154" s="221"/>
      <c r="J154" s="222">
        <f>ROUND(I154*H154,2)</f>
        <v>0</v>
      </c>
      <c r="K154" s="218" t="s">
        <v>141</v>
      </c>
      <c r="L154" s="42"/>
      <c r="M154" s="223" t="s">
        <v>1</v>
      </c>
      <c r="N154" s="224" t="s">
        <v>44</v>
      </c>
      <c r="O154" s="89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7" t="s">
        <v>142</v>
      </c>
      <c r="AT154" s="227" t="s">
        <v>137</v>
      </c>
      <c r="AU154" s="227" t="s">
        <v>89</v>
      </c>
      <c r="AY154" s="15" t="s">
        <v>135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5" t="s">
        <v>87</v>
      </c>
      <c r="BK154" s="228">
        <f>ROUND(I154*H154,2)</f>
        <v>0</v>
      </c>
      <c r="BL154" s="15" t="s">
        <v>142</v>
      </c>
      <c r="BM154" s="227" t="s">
        <v>486</v>
      </c>
    </row>
    <row r="155" s="13" customFormat="1">
      <c r="A155" s="13"/>
      <c r="B155" s="229"/>
      <c r="C155" s="230"/>
      <c r="D155" s="231" t="s">
        <v>144</v>
      </c>
      <c r="E155" s="232" t="s">
        <v>1</v>
      </c>
      <c r="F155" s="233" t="s">
        <v>487</v>
      </c>
      <c r="G155" s="230"/>
      <c r="H155" s="234">
        <v>110.551</v>
      </c>
      <c r="I155" s="235"/>
      <c r="J155" s="230"/>
      <c r="K155" s="230"/>
      <c r="L155" s="236"/>
      <c r="M155" s="237"/>
      <c r="N155" s="238"/>
      <c r="O155" s="238"/>
      <c r="P155" s="238"/>
      <c r="Q155" s="238"/>
      <c r="R155" s="238"/>
      <c r="S155" s="238"/>
      <c r="T155" s="23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0" t="s">
        <v>144</v>
      </c>
      <c r="AU155" s="240" t="s">
        <v>89</v>
      </c>
      <c r="AV155" s="13" t="s">
        <v>89</v>
      </c>
      <c r="AW155" s="13" t="s">
        <v>36</v>
      </c>
      <c r="AX155" s="13" t="s">
        <v>87</v>
      </c>
      <c r="AY155" s="240" t="s">
        <v>135</v>
      </c>
    </row>
    <row r="156" s="2" customFormat="1" ht="24.15" customHeight="1">
      <c r="A156" s="36"/>
      <c r="B156" s="37"/>
      <c r="C156" s="216" t="s">
        <v>202</v>
      </c>
      <c r="D156" s="216" t="s">
        <v>137</v>
      </c>
      <c r="E156" s="217" t="s">
        <v>225</v>
      </c>
      <c r="F156" s="218" t="s">
        <v>226</v>
      </c>
      <c r="G156" s="219" t="s">
        <v>140</v>
      </c>
      <c r="H156" s="220">
        <v>737.00599999999997</v>
      </c>
      <c r="I156" s="221"/>
      <c r="J156" s="222">
        <f>ROUND(I156*H156,2)</f>
        <v>0</v>
      </c>
      <c r="K156" s="218" t="s">
        <v>141</v>
      </c>
      <c r="L156" s="42"/>
      <c r="M156" s="223" t="s">
        <v>1</v>
      </c>
      <c r="N156" s="224" t="s">
        <v>44</v>
      </c>
      <c r="O156" s="89"/>
      <c r="P156" s="225">
        <f>O156*H156</f>
        <v>0</v>
      </c>
      <c r="Q156" s="225">
        <v>0</v>
      </c>
      <c r="R156" s="225">
        <f>Q156*H156</f>
        <v>0</v>
      </c>
      <c r="S156" s="225">
        <v>0</v>
      </c>
      <c r="T156" s="226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27" t="s">
        <v>142</v>
      </c>
      <c r="AT156" s="227" t="s">
        <v>137</v>
      </c>
      <c r="AU156" s="227" t="s">
        <v>89</v>
      </c>
      <c r="AY156" s="15" t="s">
        <v>135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5" t="s">
        <v>87</v>
      </c>
      <c r="BK156" s="228">
        <f>ROUND(I156*H156,2)</f>
        <v>0</v>
      </c>
      <c r="BL156" s="15" t="s">
        <v>142</v>
      </c>
      <c r="BM156" s="227" t="s">
        <v>488</v>
      </c>
    </row>
    <row r="157" s="13" customFormat="1">
      <c r="A157" s="13"/>
      <c r="B157" s="229"/>
      <c r="C157" s="230"/>
      <c r="D157" s="231" t="s">
        <v>144</v>
      </c>
      <c r="E157" s="232" t="s">
        <v>1</v>
      </c>
      <c r="F157" s="233" t="s">
        <v>489</v>
      </c>
      <c r="G157" s="230"/>
      <c r="H157" s="234">
        <v>737.00599999999997</v>
      </c>
      <c r="I157" s="235"/>
      <c r="J157" s="230"/>
      <c r="K157" s="230"/>
      <c r="L157" s="236"/>
      <c r="M157" s="237"/>
      <c r="N157" s="238"/>
      <c r="O157" s="238"/>
      <c r="P157" s="238"/>
      <c r="Q157" s="238"/>
      <c r="R157" s="238"/>
      <c r="S157" s="238"/>
      <c r="T157" s="23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0" t="s">
        <v>144</v>
      </c>
      <c r="AU157" s="240" t="s">
        <v>89</v>
      </c>
      <c r="AV157" s="13" t="s">
        <v>89</v>
      </c>
      <c r="AW157" s="13" t="s">
        <v>36</v>
      </c>
      <c r="AX157" s="13" t="s">
        <v>87</v>
      </c>
      <c r="AY157" s="240" t="s">
        <v>135</v>
      </c>
    </row>
    <row r="158" s="12" customFormat="1" ht="22.8" customHeight="1">
      <c r="A158" s="12"/>
      <c r="B158" s="200"/>
      <c r="C158" s="201"/>
      <c r="D158" s="202" t="s">
        <v>78</v>
      </c>
      <c r="E158" s="214" t="s">
        <v>157</v>
      </c>
      <c r="F158" s="214" t="s">
        <v>275</v>
      </c>
      <c r="G158" s="201"/>
      <c r="H158" s="201"/>
      <c r="I158" s="204"/>
      <c r="J158" s="215">
        <f>BK158</f>
        <v>0</v>
      </c>
      <c r="K158" s="201"/>
      <c r="L158" s="206"/>
      <c r="M158" s="207"/>
      <c r="N158" s="208"/>
      <c r="O158" s="208"/>
      <c r="P158" s="209">
        <f>SUM(P159:P172)</f>
        <v>0</v>
      </c>
      <c r="Q158" s="208"/>
      <c r="R158" s="209">
        <f>SUM(R159:R172)</f>
        <v>1021.3374071999998</v>
      </c>
      <c r="S158" s="208"/>
      <c r="T158" s="210">
        <f>SUM(T159:T172)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1" t="s">
        <v>87</v>
      </c>
      <c r="AT158" s="212" t="s">
        <v>78</v>
      </c>
      <c r="AU158" s="212" t="s">
        <v>87</v>
      </c>
      <c r="AY158" s="211" t="s">
        <v>135</v>
      </c>
      <c r="BK158" s="213">
        <f>SUM(BK159:BK172)</f>
        <v>0</v>
      </c>
    </row>
    <row r="159" s="2" customFormat="1" ht="16.5" customHeight="1">
      <c r="A159" s="36"/>
      <c r="B159" s="37"/>
      <c r="C159" s="216" t="s">
        <v>8</v>
      </c>
      <c r="D159" s="216" t="s">
        <v>137</v>
      </c>
      <c r="E159" s="217" t="s">
        <v>285</v>
      </c>
      <c r="F159" s="218" t="s">
        <v>286</v>
      </c>
      <c r="G159" s="219" t="s">
        <v>140</v>
      </c>
      <c r="H159" s="220">
        <v>693.048</v>
      </c>
      <c r="I159" s="221"/>
      <c r="J159" s="222">
        <f>ROUND(I159*H159,2)</f>
        <v>0</v>
      </c>
      <c r="K159" s="218" t="s">
        <v>141</v>
      </c>
      <c r="L159" s="42"/>
      <c r="M159" s="223" t="s">
        <v>1</v>
      </c>
      <c r="N159" s="224" t="s">
        <v>44</v>
      </c>
      <c r="O159" s="89"/>
      <c r="P159" s="225">
        <f>O159*H159</f>
        <v>0</v>
      </c>
      <c r="Q159" s="225">
        <v>0.34499999999999997</v>
      </c>
      <c r="R159" s="225">
        <f>Q159*H159</f>
        <v>239.10155999999998</v>
      </c>
      <c r="S159" s="225">
        <v>0</v>
      </c>
      <c r="T159" s="226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27" t="s">
        <v>142</v>
      </c>
      <c r="AT159" s="227" t="s">
        <v>137</v>
      </c>
      <c r="AU159" s="227" t="s">
        <v>89</v>
      </c>
      <c r="AY159" s="15" t="s">
        <v>135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5" t="s">
        <v>87</v>
      </c>
      <c r="BK159" s="228">
        <f>ROUND(I159*H159,2)</f>
        <v>0</v>
      </c>
      <c r="BL159" s="15" t="s">
        <v>142</v>
      </c>
      <c r="BM159" s="227" t="s">
        <v>490</v>
      </c>
    </row>
    <row r="160" s="13" customFormat="1">
      <c r="A160" s="13"/>
      <c r="B160" s="229"/>
      <c r="C160" s="230"/>
      <c r="D160" s="231" t="s">
        <v>144</v>
      </c>
      <c r="E160" s="232" t="s">
        <v>1</v>
      </c>
      <c r="F160" s="233" t="s">
        <v>491</v>
      </c>
      <c r="G160" s="230"/>
      <c r="H160" s="234">
        <v>693.048</v>
      </c>
      <c r="I160" s="235"/>
      <c r="J160" s="230"/>
      <c r="K160" s="230"/>
      <c r="L160" s="236"/>
      <c r="M160" s="237"/>
      <c r="N160" s="238"/>
      <c r="O160" s="238"/>
      <c r="P160" s="238"/>
      <c r="Q160" s="238"/>
      <c r="R160" s="238"/>
      <c r="S160" s="238"/>
      <c r="T160" s="23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0" t="s">
        <v>144</v>
      </c>
      <c r="AU160" s="240" t="s">
        <v>89</v>
      </c>
      <c r="AV160" s="13" t="s">
        <v>89</v>
      </c>
      <c r="AW160" s="13" t="s">
        <v>36</v>
      </c>
      <c r="AX160" s="13" t="s">
        <v>87</v>
      </c>
      <c r="AY160" s="240" t="s">
        <v>135</v>
      </c>
    </row>
    <row r="161" s="2" customFormat="1" ht="16.5" customHeight="1">
      <c r="A161" s="36"/>
      <c r="B161" s="37"/>
      <c r="C161" s="216" t="s">
        <v>208</v>
      </c>
      <c r="D161" s="216" t="s">
        <v>137</v>
      </c>
      <c r="E161" s="217" t="s">
        <v>285</v>
      </c>
      <c r="F161" s="218" t="s">
        <v>286</v>
      </c>
      <c r="G161" s="219" t="s">
        <v>140</v>
      </c>
      <c r="H161" s="220">
        <v>737.00599999999997</v>
      </c>
      <c r="I161" s="221"/>
      <c r="J161" s="222">
        <f>ROUND(I161*H161,2)</f>
        <v>0</v>
      </c>
      <c r="K161" s="218" t="s">
        <v>141</v>
      </c>
      <c r="L161" s="42"/>
      <c r="M161" s="223" t="s">
        <v>1</v>
      </c>
      <c r="N161" s="224" t="s">
        <v>44</v>
      </c>
      <c r="O161" s="89"/>
      <c r="P161" s="225">
        <f>O161*H161</f>
        <v>0</v>
      </c>
      <c r="Q161" s="225">
        <v>0.34499999999999997</v>
      </c>
      <c r="R161" s="225">
        <f>Q161*H161</f>
        <v>254.26706999999996</v>
      </c>
      <c r="S161" s="225">
        <v>0</v>
      </c>
      <c r="T161" s="226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27" t="s">
        <v>142</v>
      </c>
      <c r="AT161" s="227" t="s">
        <v>137</v>
      </c>
      <c r="AU161" s="227" t="s">
        <v>89</v>
      </c>
      <c r="AY161" s="15" t="s">
        <v>135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5" t="s">
        <v>87</v>
      </c>
      <c r="BK161" s="228">
        <f>ROUND(I161*H161,2)</f>
        <v>0</v>
      </c>
      <c r="BL161" s="15" t="s">
        <v>142</v>
      </c>
      <c r="BM161" s="227" t="s">
        <v>492</v>
      </c>
    </row>
    <row r="162" s="13" customFormat="1">
      <c r="A162" s="13"/>
      <c r="B162" s="229"/>
      <c r="C162" s="230"/>
      <c r="D162" s="231" t="s">
        <v>144</v>
      </c>
      <c r="E162" s="232" t="s">
        <v>1</v>
      </c>
      <c r="F162" s="233" t="s">
        <v>489</v>
      </c>
      <c r="G162" s="230"/>
      <c r="H162" s="234">
        <v>737.00599999999997</v>
      </c>
      <c r="I162" s="235"/>
      <c r="J162" s="230"/>
      <c r="K162" s="230"/>
      <c r="L162" s="236"/>
      <c r="M162" s="237"/>
      <c r="N162" s="238"/>
      <c r="O162" s="238"/>
      <c r="P162" s="238"/>
      <c r="Q162" s="238"/>
      <c r="R162" s="238"/>
      <c r="S162" s="238"/>
      <c r="T162" s="23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0" t="s">
        <v>144</v>
      </c>
      <c r="AU162" s="240" t="s">
        <v>89</v>
      </c>
      <c r="AV162" s="13" t="s">
        <v>89</v>
      </c>
      <c r="AW162" s="13" t="s">
        <v>36</v>
      </c>
      <c r="AX162" s="13" t="s">
        <v>87</v>
      </c>
      <c r="AY162" s="240" t="s">
        <v>135</v>
      </c>
    </row>
    <row r="163" s="2" customFormat="1" ht="16.5" customHeight="1">
      <c r="A163" s="36"/>
      <c r="B163" s="37"/>
      <c r="C163" s="216" t="s">
        <v>212</v>
      </c>
      <c r="D163" s="216" t="s">
        <v>137</v>
      </c>
      <c r="E163" s="217" t="s">
        <v>293</v>
      </c>
      <c r="F163" s="218" t="s">
        <v>294</v>
      </c>
      <c r="G163" s="219" t="s">
        <v>140</v>
      </c>
      <c r="H163" s="220">
        <v>720.89499999999998</v>
      </c>
      <c r="I163" s="221"/>
      <c r="J163" s="222">
        <f>ROUND(I163*H163,2)</f>
        <v>0</v>
      </c>
      <c r="K163" s="218" t="s">
        <v>141</v>
      </c>
      <c r="L163" s="42"/>
      <c r="M163" s="223" t="s">
        <v>1</v>
      </c>
      <c r="N163" s="224" t="s">
        <v>44</v>
      </c>
      <c r="O163" s="89"/>
      <c r="P163" s="225">
        <f>O163*H163</f>
        <v>0</v>
      </c>
      <c r="Q163" s="225">
        <v>0.46000000000000002</v>
      </c>
      <c r="R163" s="225">
        <f>Q163*H163</f>
        <v>331.61169999999998</v>
      </c>
      <c r="S163" s="225">
        <v>0</v>
      </c>
      <c r="T163" s="226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27" t="s">
        <v>142</v>
      </c>
      <c r="AT163" s="227" t="s">
        <v>137</v>
      </c>
      <c r="AU163" s="227" t="s">
        <v>89</v>
      </c>
      <c r="AY163" s="15" t="s">
        <v>135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5" t="s">
        <v>87</v>
      </c>
      <c r="BK163" s="228">
        <f>ROUND(I163*H163,2)</f>
        <v>0</v>
      </c>
      <c r="BL163" s="15" t="s">
        <v>142</v>
      </c>
      <c r="BM163" s="227" t="s">
        <v>493</v>
      </c>
    </row>
    <row r="164" s="2" customFormat="1">
      <c r="A164" s="36"/>
      <c r="B164" s="37"/>
      <c r="C164" s="38"/>
      <c r="D164" s="231" t="s">
        <v>171</v>
      </c>
      <c r="E164" s="38"/>
      <c r="F164" s="241" t="s">
        <v>296</v>
      </c>
      <c r="G164" s="38"/>
      <c r="H164" s="38"/>
      <c r="I164" s="242"/>
      <c r="J164" s="38"/>
      <c r="K164" s="38"/>
      <c r="L164" s="42"/>
      <c r="M164" s="243"/>
      <c r="N164" s="244"/>
      <c r="O164" s="89"/>
      <c r="P164" s="89"/>
      <c r="Q164" s="89"/>
      <c r="R164" s="89"/>
      <c r="S164" s="89"/>
      <c r="T164" s="90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171</v>
      </c>
      <c r="AU164" s="15" t="s">
        <v>89</v>
      </c>
    </row>
    <row r="165" s="13" customFormat="1">
      <c r="A165" s="13"/>
      <c r="B165" s="229"/>
      <c r="C165" s="230"/>
      <c r="D165" s="231" t="s">
        <v>144</v>
      </c>
      <c r="E165" s="232" t="s">
        <v>1</v>
      </c>
      <c r="F165" s="233" t="s">
        <v>494</v>
      </c>
      <c r="G165" s="230"/>
      <c r="H165" s="234">
        <v>720.89499999999998</v>
      </c>
      <c r="I165" s="235"/>
      <c r="J165" s="230"/>
      <c r="K165" s="230"/>
      <c r="L165" s="236"/>
      <c r="M165" s="237"/>
      <c r="N165" s="238"/>
      <c r="O165" s="238"/>
      <c r="P165" s="238"/>
      <c r="Q165" s="238"/>
      <c r="R165" s="238"/>
      <c r="S165" s="238"/>
      <c r="T165" s="23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0" t="s">
        <v>144</v>
      </c>
      <c r="AU165" s="240" t="s">
        <v>89</v>
      </c>
      <c r="AV165" s="13" t="s">
        <v>89</v>
      </c>
      <c r="AW165" s="13" t="s">
        <v>36</v>
      </c>
      <c r="AX165" s="13" t="s">
        <v>87</v>
      </c>
      <c r="AY165" s="240" t="s">
        <v>135</v>
      </c>
    </row>
    <row r="166" s="2" customFormat="1" ht="16.5" customHeight="1">
      <c r="A166" s="36"/>
      <c r="B166" s="37"/>
      <c r="C166" s="216" t="s">
        <v>217</v>
      </c>
      <c r="D166" s="216" t="s">
        <v>137</v>
      </c>
      <c r="E166" s="217" t="s">
        <v>299</v>
      </c>
      <c r="F166" s="218" t="s">
        <v>300</v>
      </c>
      <c r="G166" s="219" t="s">
        <v>140</v>
      </c>
      <c r="H166" s="220">
        <v>161.03</v>
      </c>
      <c r="I166" s="221"/>
      <c r="J166" s="222">
        <f>ROUND(I166*H166,2)</f>
        <v>0</v>
      </c>
      <c r="K166" s="218" t="s">
        <v>141</v>
      </c>
      <c r="L166" s="42"/>
      <c r="M166" s="223" t="s">
        <v>1</v>
      </c>
      <c r="N166" s="224" t="s">
        <v>44</v>
      </c>
      <c r="O166" s="89"/>
      <c r="P166" s="225">
        <f>O166*H166</f>
        <v>0</v>
      </c>
      <c r="Q166" s="225">
        <v>0.23000000000000001</v>
      </c>
      <c r="R166" s="225">
        <f>Q166*H166</f>
        <v>37.036900000000003</v>
      </c>
      <c r="S166" s="225">
        <v>0</v>
      </c>
      <c r="T166" s="226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27" t="s">
        <v>142</v>
      </c>
      <c r="AT166" s="227" t="s">
        <v>137</v>
      </c>
      <c r="AU166" s="227" t="s">
        <v>89</v>
      </c>
      <c r="AY166" s="15" t="s">
        <v>135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5" t="s">
        <v>87</v>
      </c>
      <c r="BK166" s="228">
        <f>ROUND(I166*H166,2)</f>
        <v>0</v>
      </c>
      <c r="BL166" s="15" t="s">
        <v>142</v>
      </c>
      <c r="BM166" s="227" t="s">
        <v>495</v>
      </c>
    </row>
    <row r="167" s="2" customFormat="1" ht="24.15" customHeight="1">
      <c r="A167" s="36"/>
      <c r="B167" s="37"/>
      <c r="C167" s="216" t="s">
        <v>219</v>
      </c>
      <c r="D167" s="216" t="s">
        <v>137</v>
      </c>
      <c r="E167" s="217" t="s">
        <v>303</v>
      </c>
      <c r="F167" s="218" t="s">
        <v>304</v>
      </c>
      <c r="G167" s="219" t="s">
        <v>140</v>
      </c>
      <c r="H167" s="220">
        <v>570.88</v>
      </c>
      <c r="I167" s="221"/>
      <c r="J167" s="222">
        <f>ROUND(I167*H167,2)</f>
        <v>0</v>
      </c>
      <c r="K167" s="218" t="s">
        <v>141</v>
      </c>
      <c r="L167" s="42"/>
      <c r="M167" s="223" t="s">
        <v>1</v>
      </c>
      <c r="N167" s="224" t="s">
        <v>44</v>
      </c>
      <c r="O167" s="89"/>
      <c r="P167" s="225">
        <f>O167*H167</f>
        <v>0</v>
      </c>
      <c r="Q167" s="225">
        <v>0.019720000000000001</v>
      </c>
      <c r="R167" s="225">
        <f>Q167*H167</f>
        <v>11.257753600000001</v>
      </c>
      <c r="S167" s="225">
        <v>0</v>
      </c>
      <c r="T167" s="226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27" t="s">
        <v>142</v>
      </c>
      <c r="AT167" s="227" t="s">
        <v>137</v>
      </c>
      <c r="AU167" s="227" t="s">
        <v>89</v>
      </c>
      <c r="AY167" s="15" t="s">
        <v>135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5" t="s">
        <v>87</v>
      </c>
      <c r="BK167" s="228">
        <f>ROUND(I167*H167,2)</f>
        <v>0</v>
      </c>
      <c r="BL167" s="15" t="s">
        <v>142</v>
      </c>
      <c r="BM167" s="227" t="s">
        <v>496</v>
      </c>
    </row>
    <row r="168" s="13" customFormat="1">
      <c r="A168" s="13"/>
      <c r="B168" s="229"/>
      <c r="C168" s="230"/>
      <c r="D168" s="231" t="s">
        <v>144</v>
      </c>
      <c r="E168" s="232" t="s">
        <v>1</v>
      </c>
      <c r="F168" s="233" t="s">
        <v>497</v>
      </c>
      <c r="G168" s="230"/>
      <c r="H168" s="234">
        <v>570.88</v>
      </c>
      <c r="I168" s="235"/>
      <c r="J168" s="230"/>
      <c r="K168" s="230"/>
      <c r="L168" s="236"/>
      <c r="M168" s="237"/>
      <c r="N168" s="238"/>
      <c r="O168" s="238"/>
      <c r="P168" s="238"/>
      <c r="Q168" s="238"/>
      <c r="R168" s="238"/>
      <c r="S168" s="238"/>
      <c r="T168" s="23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0" t="s">
        <v>144</v>
      </c>
      <c r="AU168" s="240" t="s">
        <v>89</v>
      </c>
      <c r="AV168" s="13" t="s">
        <v>89</v>
      </c>
      <c r="AW168" s="13" t="s">
        <v>36</v>
      </c>
      <c r="AX168" s="13" t="s">
        <v>87</v>
      </c>
      <c r="AY168" s="240" t="s">
        <v>135</v>
      </c>
    </row>
    <row r="169" s="2" customFormat="1" ht="24.15" customHeight="1">
      <c r="A169" s="36"/>
      <c r="B169" s="37"/>
      <c r="C169" s="216" t="s">
        <v>224</v>
      </c>
      <c r="D169" s="216" t="s">
        <v>137</v>
      </c>
      <c r="E169" s="217" t="s">
        <v>308</v>
      </c>
      <c r="F169" s="218" t="s">
        <v>309</v>
      </c>
      <c r="G169" s="219" t="s">
        <v>140</v>
      </c>
      <c r="H169" s="220">
        <v>570.88</v>
      </c>
      <c r="I169" s="221"/>
      <c r="J169" s="222">
        <f>ROUND(I169*H169,2)</f>
        <v>0</v>
      </c>
      <c r="K169" s="218" t="s">
        <v>141</v>
      </c>
      <c r="L169" s="42"/>
      <c r="M169" s="223" t="s">
        <v>1</v>
      </c>
      <c r="N169" s="224" t="s">
        <v>44</v>
      </c>
      <c r="O169" s="89"/>
      <c r="P169" s="225">
        <f>O169*H169</f>
        <v>0</v>
      </c>
      <c r="Q169" s="225">
        <v>0.023939999999999999</v>
      </c>
      <c r="R169" s="225">
        <f>Q169*H169</f>
        <v>13.6668672</v>
      </c>
      <c r="S169" s="225">
        <v>0</v>
      </c>
      <c r="T169" s="226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27" t="s">
        <v>142</v>
      </c>
      <c r="AT169" s="227" t="s">
        <v>137</v>
      </c>
      <c r="AU169" s="227" t="s">
        <v>89</v>
      </c>
      <c r="AY169" s="15" t="s">
        <v>135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5" t="s">
        <v>87</v>
      </c>
      <c r="BK169" s="228">
        <f>ROUND(I169*H169,2)</f>
        <v>0</v>
      </c>
      <c r="BL169" s="15" t="s">
        <v>142</v>
      </c>
      <c r="BM169" s="227" t="s">
        <v>498</v>
      </c>
    </row>
    <row r="170" s="13" customFormat="1">
      <c r="A170" s="13"/>
      <c r="B170" s="229"/>
      <c r="C170" s="230"/>
      <c r="D170" s="231" t="s">
        <v>144</v>
      </c>
      <c r="E170" s="232" t="s">
        <v>1</v>
      </c>
      <c r="F170" s="233" t="s">
        <v>497</v>
      </c>
      <c r="G170" s="230"/>
      <c r="H170" s="234">
        <v>570.88</v>
      </c>
      <c r="I170" s="235"/>
      <c r="J170" s="230"/>
      <c r="K170" s="230"/>
      <c r="L170" s="236"/>
      <c r="M170" s="237"/>
      <c r="N170" s="238"/>
      <c r="O170" s="238"/>
      <c r="P170" s="238"/>
      <c r="Q170" s="238"/>
      <c r="R170" s="238"/>
      <c r="S170" s="238"/>
      <c r="T170" s="23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0" t="s">
        <v>144</v>
      </c>
      <c r="AU170" s="240" t="s">
        <v>89</v>
      </c>
      <c r="AV170" s="13" t="s">
        <v>89</v>
      </c>
      <c r="AW170" s="13" t="s">
        <v>36</v>
      </c>
      <c r="AX170" s="13" t="s">
        <v>87</v>
      </c>
      <c r="AY170" s="240" t="s">
        <v>135</v>
      </c>
    </row>
    <row r="171" s="2" customFormat="1" ht="16.5" customHeight="1">
      <c r="A171" s="36"/>
      <c r="B171" s="37"/>
      <c r="C171" s="216" t="s">
        <v>7</v>
      </c>
      <c r="D171" s="216" t="s">
        <v>137</v>
      </c>
      <c r="E171" s="217" t="s">
        <v>312</v>
      </c>
      <c r="F171" s="218" t="s">
        <v>313</v>
      </c>
      <c r="G171" s="219" t="s">
        <v>140</v>
      </c>
      <c r="H171" s="220">
        <v>592.57299999999998</v>
      </c>
      <c r="I171" s="221"/>
      <c r="J171" s="222">
        <f>ROUND(I171*H171,2)</f>
        <v>0</v>
      </c>
      <c r="K171" s="218" t="s">
        <v>141</v>
      </c>
      <c r="L171" s="42"/>
      <c r="M171" s="223" t="s">
        <v>1</v>
      </c>
      <c r="N171" s="224" t="s">
        <v>44</v>
      </c>
      <c r="O171" s="89"/>
      <c r="P171" s="225">
        <f>O171*H171</f>
        <v>0</v>
      </c>
      <c r="Q171" s="225">
        <v>0.2268</v>
      </c>
      <c r="R171" s="225">
        <f>Q171*H171</f>
        <v>134.3955564</v>
      </c>
      <c r="S171" s="225">
        <v>0</v>
      </c>
      <c r="T171" s="226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27" t="s">
        <v>142</v>
      </c>
      <c r="AT171" s="227" t="s">
        <v>137</v>
      </c>
      <c r="AU171" s="227" t="s">
        <v>89</v>
      </c>
      <c r="AY171" s="15" t="s">
        <v>135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5" t="s">
        <v>87</v>
      </c>
      <c r="BK171" s="228">
        <f>ROUND(I171*H171,2)</f>
        <v>0</v>
      </c>
      <c r="BL171" s="15" t="s">
        <v>142</v>
      </c>
      <c r="BM171" s="227" t="s">
        <v>499</v>
      </c>
    </row>
    <row r="172" s="13" customFormat="1">
      <c r="A172" s="13"/>
      <c r="B172" s="229"/>
      <c r="C172" s="230"/>
      <c r="D172" s="231" t="s">
        <v>144</v>
      </c>
      <c r="E172" s="232" t="s">
        <v>1</v>
      </c>
      <c r="F172" s="233" t="s">
        <v>500</v>
      </c>
      <c r="G172" s="230"/>
      <c r="H172" s="234">
        <v>592.57299999999998</v>
      </c>
      <c r="I172" s="235"/>
      <c r="J172" s="230"/>
      <c r="K172" s="230"/>
      <c r="L172" s="236"/>
      <c r="M172" s="237"/>
      <c r="N172" s="238"/>
      <c r="O172" s="238"/>
      <c r="P172" s="238"/>
      <c r="Q172" s="238"/>
      <c r="R172" s="238"/>
      <c r="S172" s="238"/>
      <c r="T172" s="23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0" t="s">
        <v>144</v>
      </c>
      <c r="AU172" s="240" t="s">
        <v>89</v>
      </c>
      <c r="AV172" s="13" t="s">
        <v>89</v>
      </c>
      <c r="AW172" s="13" t="s">
        <v>36</v>
      </c>
      <c r="AX172" s="13" t="s">
        <v>87</v>
      </c>
      <c r="AY172" s="240" t="s">
        <v>135</v>
      </c>
    </row>
    <row r="173" s="12" customFormat="1" ht="22.8" customHeight="1">
      <c r="A173" s="12"/>
      <c r="B173" s="200"/>
      <c r="C173" s="201"/>
      <c r="D173" s="202" t="s">
        <v>78</v>
      </c>
      <c r="E173" s="214" t="s">
        <v>391</v>
      </c>
      <c r="F173" s="214" t="s">
        <v>392</v>
      </c>
      <c r="G173" s="201"/>
      <c r="H173" s="201"/>
      <c r="I173" s="204"/>
      <c r="J173" s="215">
        <f>BK173</f>
        <v>0</v>
      </c>
      <c r="K173" s="201"/>
      <c r="L173" s="206"/>
      <c r="M173" s="207"/>
      <c r="N173" s="208"/>
      <c r="O173" s="208"/>
      <c r="P173" s="209">
        <f>P174</f>
        <v>0</v>
      </c>
      <c r="Q173" s="208"/>
      <c r="R173" s="209">
        <f>R174</f>
        <v>0</v>
      </c>
      <c r="S173" s="208"/>
      <c r="T173" s="210">
        <f>T174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1" t="s">
        <v>87</v>
      </c>
      <c r="AT173" s="212" t="s">
        <v>78</v>
      </c>
      <c r="AU173" s="212" t="s">
        <v>87</v>
      </c>
      <c r="AY173" s="211" t="s">
        <v>135</v>
      </c>
      <c r="BK173" s="213">
        <f>BK174</f>
        <v>0</v>
      </c>
    </row>
    <row r="174" s="2" customFormat="1" ht="33" customHeight="1">
      <c r="A174" s="36"/>
      <c r="B174" s="37"/>
      <c r="C174" s="216" t="s">
        <v>234</v>
      </c>
      <c r="D174" s="216" t="s">
        <v>137</v>
      </c>
      <c r="E174" s="217" t="s">
        <v>394</v>
      </c>
      <c r="F174" s="218" t="s">
        <v>395</v>
      </c>
      <c r="G174" s="219" t="s">
        <v>243</v>
      </c>
      <c r="H174" s="220">
        <v>1021.337</v>
      </c>
      <c r="I174" s="221"/>
      <c r="J174" s="222">
        <f>ROUND(I174*H174,2)</f>
        <v>0</v>
      </c>
      <c r="K174" s="218" t="s">
        <v>141</v>
      </c>
      <c r="L174" s="42"/>
      <c r="M174" s="223" t="s">
        <v>1</v>
      </c>
      <c r="N174" s="224" t="s">
        <v>44</v>
      </c>
      <c r="O174" s="89"/>
      <c r="P174" s="225">
        <f>O174*H174</f>
        <v>0</v>
      </c>
      <c r="Q174" s="225">
        <v>0</v>
      </c>
      <c r="R174" s="225">
        <f>Q174*H174</f>
        <v>0</v>
      </c>
      <c r="S174" s="225">
        <v>0</v>
      </c>
      <c r="T174" s="226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27" t="s">
        <v>142</v>
      </c>
      <c r="AT174" s="227" t="s">
        <v>137</v>
      </c>
      <c r="AU174" s="227" t="s">
        <v>89</v>
      </c>
      <c r="AY174" s="15" t="s">
        <v>135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5" t="s">
        <v>87</v>
      </c>
      <c r="BK174" s="228">
        <f>ROUND(I174*H174,2)</f>
        <v>0</v>
      </c>
      <c r="BL174" s="15" t="s">
        <v>142</v>
      </c>
      <c r="BM174" s="227" t="s">
        <v>501</v>
      </c>
    </row>
    <row r="175" s="12" customFormat="1" ht="25.92" customHeight="1">
      <c r="A175" s="12"/>
      <c r="B175" s="200"/>
      <c r="C175" s="201"/>
      <c r="D175" s="202" t="s">
        <v>78</v>
      </c>
      <c r="E175" s="203" t="s">
        <v>397</v>
      </c>
      <c r="F175" s="203" t="s">
        <v>398</v>
      </c>
      <c r="G175" s="201"/>
      <c r="H175" s="201"/>
      <c r="I175" s="204"/>
      <c r="J175" s="205">
        <f>BK175</f>
        <v>0</v>
      </c>
      <c r="K175" s="201"/>
      <c r="L175" s="206"/>
      <c r="M175" s="207"/>
      <c r="N175" s="208"/>
      <c r="O175" s="208"/>
      <c r="P175" s="209">
        <f>P176+P183+P186+P188+P190+P193</f>
        <v>0</v>
      </c>
      <c r="Q175" s="208"/>
      <c r="R175" s="209">
        <f>R176+R183+R186+R188+R190+R193</f>
        <v>0</v>
      </c>
      <c r="S175" s="208"/>
      <c r="T175" s="210">
        <f>T176+T183+T186+T188+T190+T193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1" t="s">
        <v>157</v>
      </c>
      <c r="AT175" s="212" t="s">
        <v>78</v>
      </c>
      <c r="AU175" s="212" t="s">
        <v>79</v>
      </c>
      <c r="AY175" s="211" t="s">
        <v>135</v>
      </c>
      <c r="BK175" s="213">
        <f>BK176+BK183+BK186+BK188+BK190+BK193</f>
        <v>0</v>
      </c>
    </row>
    <row r="176" s="12" customFormat="1" ht="22.8" customHeight="1">
      <c r="A176" s="12"/>
      <c r="B176" s="200"/>
      <c r="C176" s="201"/>
      <c r="D176" s="202" t="s">
        <v>78</v>
      </c>
      <c r="E176" s="214" t="s">
        <v>399</v>
      </c>
      <c r="F176" s="214" t="s">
        <v>400</v>
      </c>
      <c r="G176" s="201"/>
      <c r="H176" s="201"/>
      <c r="I176" s="204"/>
      <c r="J176" s="215">
        <f>BK176</f>
        <v>0</v>
      </c>
      <c r="K176" s="201"/>
      <c r="L176" s="206"/>
      <c r="M176" s="207"/>
      <c r="N176" s="208"/>
      <c r="O176" s="208"/>
      <c r="P176" s="209">
        <f>SUM(P177:P182)</f>
        <v>0</v>
      </c>
      <c r="Q176" s="208"/>
      <c r="R176" s="209">
        <f>SUM(R177:R182)</f>
        <v>0</v>
      </c>
      <c r="S176" s="208"/>
      <c r="T176" s="210">
        <f>SUM(T177:T182)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1" t="s">
        <v>157</v>
      </c>
      <c r="AT176" s="212" t="s">
        <v>78</v>
      </c>
      <c r="AU176" s="212" t="s">
        <v>87</v>
      </c>
      <c r="AY176" s="211" t="s">
        <v>135</v>
      </c>
      <c r="BK176" s="213">
        <f>SUM(BK177:BK182)</f>
        <v>0</v>
      </c>
    </row>
    <row r="177" s="2" customFormat="1" ht="16.5" customHeight="1">
      <c r="A177" s="36"/>
      <c r="B177" s="37"/>
      <c r="C177" s="216" t="s">
        <v>239</v>
      </c>
      <c r="D177" s="216" t="s">
        <v>137</v>
      </c>
      <c r="E177" s="217" t="s">
        <v>402</v>
      </c>
      <c r="F177" s="218" t="s">
        <v>403</v>
      </c>
      <c r="G177" s="219" t="s">
        <v>404</v>
      </c>
      <c r="H177" s="220">
        <v>1</v>
      </c>
      <c r="I177" s="221"/>
      <c r="J177" s="222">
        <f>ROUND(I177*H177,2)</f>
        <v>0</v>
      </c>
      <c r="K177" s="218" t="s">
        <v>141</v>
      </c>
      <c r="L177" s="42"/>
      <c r="M177" s="223" t="s">
        <v>1</v>
      </c>
      <c r="N177" s="224" t="s">
        <v>44</v>
      </c>
      <c r="O177" s="89"/>
      <c r="P177" s="225">
        <f>O177*H177</f>
        <v>0</v>
      </c>
      <c r="Q177" s="225">
        <v>0</v>
      </c>
      <c r="R177" s="225">
        <f>Q177*H177</f>
        <v>0</v>
      </c>
      <c r="S177" s="225">
        <v>0</v>
      </c>
      <c r="T177" s="226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27" t="s">
        <v>405</v>
      </c>
      <c r="AT177" s="227" t="s">
        <v>137</v>
      </c>
      <c r="AU177" s="227" t="s">
        <v>89</v>
      </c>
      <c r="AY177" s="15" t="s">
        <v>135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5" t="s">
        <v>87</v>
      </c>
      <c r="BK177" s="228">
        <f>ROUND(I177*H177,2)</f>
        <v>0</v>
      </c>
      <c r="BL177" s="15" t="s">
        <v>405</v>
      </c>
      <c r="BM177" s="227" t="s">
        <v>502</v>
      </c>
    </row>
    <row r="178" s="2" customFormat="1" ht="16.5" customHeight="1">
      <c r="A178" s="36"/>
      <c r="B178" s="37"/>
      <c r="C178" s="216" t="s">
        <v>246</v>
      </c>
      <c r="D178" s="216" t="s">
        <v>137</v>
      </c>
      <c r="E178" s="217" t="s">
        <v>408</v>
      </c>
      <c r="F178" s="218" t="s">
        <v>409</v>
      </c>
      <c r="G178" s="219" t="s">
        <v>404</v>
      </c>
      <c r="H178" s="220">
        <v>1</v>
      </c>
      <c r="I178" s="221"/>
      <c r="J178" s="222">
        <f>ROUND(I178*H178,2)</f>
        <v>0</v>
      </c>
      <c r="K178" s="218" t="s">
        <v>141</v>
      </c>
      <c r="L178" s="42"/>
      <c r="M178" s="223" t="s">
        <v>1</v>
      </c>
      <c r="N178" s="224" t="s">
        <v>44</v>
      </c>
      <c r="O178" s="89"/>
      <c r="P178" s="225">
        <f>O178*H178</f>
        <v>0</v>
      </c>
      <c r="Q178" s="225">
        <v>0</v>
      </c>
      <c r="R178" s="225">
        <f>Q178*H178</f>
        <v>0</v>
      </c>
      <c r="S178" s="225">
        <v>0</v>
      </c>
      <c r="T178" s="226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27" t="s">
        <v>405</v>
      </c>
      <c r="AT178" s="227" t="s">
        <v>137</v>
      </c>
      <c r="AU178" s="227" t="s">
        <v>89</v>
      </c>
      <c r="AY178" s="15" t="s">
        <v>135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5" t="s">
        <v>87</v>
      </c>
      <c r="BK178" s="228">
        <f>ROUND(I178*H178,2)</f>
        <v>0</v>
      </c>
      <c r="BL178" s="15" t="s">
        <v>405</v>
      </c>
      <c r="BM178" s="227" t="s">
        <v>503</v>
      </c>
    </row>
    <row r="179" s="2" customFormat="1" ht="21.75" customHeight="1">
      <c r="A179" s="36"/>
      <c r="B179" s="37"/>
      <c r="C179" s="216" t="s">
        <v>250</v>
      </c>
      <c r="D179" s="216" t="s">
        <v>137</v>
      </c>
      <c r="E179" s="217" t="s">
        <v>412</v>
      </c>
      <c r="F179" s="218" t="s">
        <v>413</v>
      </c>
      <c r="G179" s="219" t="s">
        <v>404</v>
      </c>
      <c r="H179" s="220">
        <v>1</v>
      </c>
      <c r="I179" s="221"/>
      <c r="J179" s="222">
        <f>ROUND(I179*H179,2)</f>
        <v>0</v>
      </c>
      <c r="K179" s="218" t="s">
        <v>141</v>
      </c>
      <c r="L179" s="42"/>
      <c r="M179" s="223" t="s">
        <v>1</v>
      </c>
      <c r="N179" s="224" t="s">
        <v>44</v>
      </c>
      <c r="O179" s="89"/>
      <c r="P179" s="225">
        <f>O179*H179</f>
        <v>0</v>
      </c>
      <c r="Q179" s="225">
        <v>0</v>
      </c>
      <c r="R179" s="225">
        <f>Q179*H179</f>
        <v>0</v>
      </c>
      <c r="S179" s="225">
        <v>0</v>
      </c>
      <c r="T179" s="226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27" t="s">
        <v>405</v>
      </c>
      <c r="AT179" s="227" t="s">
        <v>137</v>
      </c>
      <c r="AU179" s="227" t="s">
        <v>89</v>
      </c>
      <c r="AY179" s="15" t="s">
        <v>135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5" t="s">
        <v>87</v>
      </c>
      <c r="BK179" s="228">
        <f>ROUND(I179*H179,2)</f>
        <v>0</v>
      </c>
      <c r="BL179" s="15" t="s">
        <v>405</v>
      </c>
      <c r="BM179" s="227" t="s">
        <v>504</v>
      </c>
    </row>
    <row r="180" s="2" customFormat="1" ht="21.75" customHeight="1">
      <c r="A180" s="36"/>
      <c r="B180" s="37"/>
      <c r="C180" s="216" t="s">
        <v>254</v>
      </c>
      <c r="D180" s="216" t="s">
        <v>137</v>
      </c>
      <c r="E180" s="217" t="s">
        <v>416</v>
      </c>
      <c r="F180" s="218" t="s">
        <v>417</v>
      </c>
      <c r="G180" s="219" t="s">
        <v>404</v>
      </c>
      <c r="H180" s="220">
        <v>1</v>
      </c>
      <c r="I180" s="221"/>
      <c r="J180" s="222">
        <f>ROUND(I180*H180,2)</f>
        <v>0</v>
      </c>
      <c r="K180" s="218" t="s">
        <v>141</v>
      </c>
      <c r="L180" s="42"/>
      <c r="M180" s="223" t="s">
        <v>1</v>
      </c>
      <c r="N180" s="224" t="s">
        <v>44</v>
      </c>
      <c r="O180" s="89"/>
      <c r="P180" s="225">
        <f>O180*H180</f>
        <v>0</v>
      </c>
      <c r="Q180" s="225">
        <v>0</v>
      </c>
      <c r="R180" s="225">
        <f>Q180*H180</f>
        <v>0</v>
      </c>
      <c r="S180" s="225">
        <v>0</v>
      </c>
      <c r="T180" s="226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27" t="s">
        <v>405</v>
      </c>
      <c r="AT180" s="227" t="s">
        <v>137</v>
      </c>
      <c r="AU180" s="227" t="s">
        <v>89</v>
      </c>
      <c r="AY180" s="15" t="s">
        <v>135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5" t="s">
        <v>87</v>
      </c>
      <c r="BK180" s="228">
        <f>ROUND(I180*H180,2)</f>
        <v>0</v>
      </c>
      <c r="BL180" s="15" t="s">
        <v>405</v>
      </c>
      <c r="BM180" s="227" t="s">
        <v>505</v>
      </c>
    </row>
    <row r="181" s="2" customFormat="1" ht="24.15" customHeight="1">
      <c r="A181" s="36"/>
      <c r="B181" s="37"/>
      <c r="C181" s="216" t="s">
        <v>258</v>
      </c>
      <c r="D181" s="216" t="s">
        <v>137</v>
      </c>
      <c r="E181" s="217" t="s">
        <v>420</v>
      </c>
      <c r="F181" s="218" t="s">
        <v>421</v>
      </c>
      <c r="G181" s="219" t="s">
        <v>404</v>
      </c>
      <c r="H181" s="220">
        <v>1</v>
      </c>
      <c r="I181" s="221"/>
      <c r="J181" s="222">
        <f>ROUND(I181*H181,2)</f>
        <v>0</v>
      </c>
      <c r="K181" s="218" t="s">
        <v>141</v>
      </c>
      <c r="L181" s="42"/>
      <c r="M181" s="223" t="s">
        <v>1</v>
      </c>
      <c r="N181" s="224" t="s">
        <v>44</v>
      </c>
      <c r="O181" s="89"/>
      <c r="P181" s="225">
        <f>O181*H181</f>
        <v>0</v>
      </c>
      <c r="Q181" s="225">
        <v>0</v>
      </c>
      <c r="R181" s="225">
        <f>Q181*H181</f>
        <v>0</v>
      </c>
      <c r="S181" s="225">
        <v>0</v>
      </c>
      <c r="T181" s="226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27" t="s">
        <v>405</v>
      </c>
      <c r="AT181" s="227" t="s">
        <v>137</v>
      </c>
      <c r="AU181" s="227" t="s">
        <v>89</v>
      </c>
      <c r="AY181" s="15" t="s">
        <v>135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15" t="s">
        <v>87</v>
      </c>
      <c r="BK181" s="228">
        <f>ROUND(I181*H181,2)</f>
        <v>0</v>
      </c>
      <c r="BL181" s="15" t="s">
        <v>405</v>
      </c>
      <c r="BM181" s="227" t="s">
        <v>506</v>
      </c>
    </row>
    <row r="182" s="2" customFormat="1" ht="16.5" customHeight="1">
      <c r="A182" s="36"/>
      <c r="B182" s="37"/>
      <c r="C182" s="216" t="s">
        <v>263</v>
      </c>
      <c r="D182" s="216" t="s">
        <v>137</v>
      </c>
      <c r="E182" s="217" t="s">
        <v>424</v>
      </c>
      <c r="F182" s="218" t="s">
        <v>425</v>
      </c>
      <c r="G182" s="219" t="s">
        <v>404</v>
      </c>
      <c r="H182" s="220">
        <v>1</v>
      </c>
      <c r="I182" s="221"/>
      <c r="J182" s="222">
        <f>ROUND(I182*H182,2)</f>
        <v>0</v>
      </c>
      <c r="K182" s="218" t="s">
        <v>141</v>
      </c>
      <c r="L182" s="42"/>
      <c r="M182" s="223" t="s">
        <v>1</v>
      </c>
      <c r="N182" s="224" t="s">
        <v>44</v>
      </c>
      <c r="O182" s="89"/>
      <c r="P182" s="225">
        <f>O182*H182</f>
        <v>0</v>
      </c>
      <c r="Q182" s="225">
        <v>0</v>
      </c>
      <c r="R182" s="225">
        <f>Q182*H182</f>
        <v>0</v>
      </c>
      <c r="S182" s="225">
        <v>0</v>
      </c>
      <c r="T182" s="226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27" t="s">
        <v>405</v>
      </c>
      <c r="AT182" s="227" t="s">
        <v>137</v>
      </c>
      <c r="AU182" s="227" t="s">
        <v>89</v>
      </c>
      <c r="AY182" s="15" t="s">
        <v>135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15" t="s">
        <v>87</v>
      </c>
      <c r="BK182" s="228">
        <f>ROUND(I182*H182,2)</f>
        <v>0</v>
      </c>
      <c r="BL182" s="15" t="s">
        <v>405</v>
      </c>
      <c r="BM182" s="227" t="s">
        <v>507</v>
      </c>
    </row>
    <row r="183" s="12" customFormat="1" ht="22.8" customHeight="1">
      <c r="A183" s="12"/>
      <c r="B183" s="200"/>
      <c r="C183" s="201"/>
      <c r="D183" s="202" t="s">
        <v>78</v>
      </c>
      <c r="E183" s="214" t="s">
        <v>427</v>
      </c>
      <c r="F183" s="214" t="s">
        <v>428</v>
      </c>
      <c r="G183" s="201"/>
      <c r="H183" s="201"/>
      <c r="I183" s="204"/>
      <c r="J183" s="215">
        <f>BK183</f>
        <v>0</v>
      </c>
      <c r="K183" s="201"/>
      <c r="L183" s="206"/>
      <c r="M183" s="207"/>
      <c r="N183" s="208"/>
      <c r="O183" s="208"/>
      <c r="P183" s="209">
        <f>SUM(P184:P185)</f>
        <v>0</v>
      </c>
      <c r="Q183" s="208"/>
      <c r="R183" s="209">
        <f>SUM(R184:R185)</f>
        <v>0</v>
      </c>
      <c r="S183" s="208"/>
      <c r="T183" s="210">
        <f>SUM(T184:T185)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1" t="s">
        <v>157</v>
      </c>
      <c r="AT183" s="212" t="s">
        <v>78</v>
      </c>
      <c r="AU183" s="212" t="s">
        <v>87</v>
      </c>
      <c r="AY183" s="211" t="s">
        <v>135</v>
      </c>
      <c r="BK183" s="213">
        <f>SUM(BK184:BK185)</f>
        <v>0</v>
      </c>
    </row>
    <row r="184" s="2" customFormat="1" ht="16.5" customHeight="1">
      <c r="A184" s="36"/>
      <c r="B184" s="37"/>
      <c r="C184" s="216" t="s">
        <v>267</v>
      </c>
      <c r="D184" s="216" t="s">
        <v>137</v>
      </c>
      <c r="E184" s="217" t="s">
        <v>430</v>
      </c>
      <c r="F184" s="218" t="s">
        <v>431</v>
      </c>
      <c r="G184" s="219" t="s">
        <v>404</v>
      </c>
      <c r="H184" s="220">
        <v>1</v>
      </c>
      <c r="I184" s="221"/>
      <c r="J184" s="222">
        <f>ROUND(I184*H184,2)</f>
        <v>0</v>
      </c>
      <c r="K184" s="218" t="s">
        <v>141</v>
      </c>
      <c r="L184" s="42"/>
      <c r="M184" s="223" t="s">
        <v>1</v>
      </c>
      <c r="N184" s="224" t="s">
        <v>44</v>
      </c>
      <c r="O184" s="89"/>
      <c r="P184" s="225">
        <f>O184*H184</f>
        <v>0</v>
      </c>
      <c r="Q184" s="225">
        <v>0</v>
      </c>
      <c r="R184" s="225">
        <f>Q184*H184</f>
        <v>0</v>
      </c>
      <c r="S184" s="225">
        <v>0</v>
      </c>
      <c r="T184" s="226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27" t="s">
        <v>405</v>
      </c>
      <c r="AT184" s="227" t="s">
        <v>137</v>
      </c>
      <c r="AU184" s="227" t="s">
        <v>89</v>
      </c>
      <c r="AY184" s="15" t="s">
        <v>135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5" t="s">
        <v>87</v>
      </c>
      <c r="BK184" s="228">
        <f>ROUND(I184*H184,2)</f>
        <v>0</v>
      </c>
      <c r="BL184" s="15" t="s">
        <v>405</v>
      </c>
      <c r="BM184" s="227" t="s">
        <v>508</v>
      </c>
    </row>
    <row r="185" s="2" customFormat="1" ht="16.5" customHeight="1">
      <c r="A185" s="36"/>
      <c r="B185" s="37"/>
      <c r="C185" s="216" t="s">
        <v>271</v>
      </c>
      <c r="D185" s="216" t="s">
        <v>137</v>
      </c>
      <c r="E185" s="217" t="s">
        <v>434</v>
      </c>
      <c r="F185" s="218" t="s">
        <v>435</v>
      </c>
      <c r="G185" s="219" t="s">
        <v>436</v>
      </c>
      <c r="H185" s="220">
        <v>1</v>
      </c>
      <c r="I185" s="221"/>
      <c r="J185" s="222">
        <f>ROUND(I185*H185,2)</f>
        <v>0</v>
      </c>
      <c r="K185" s="218" t="s">
        <v>141</v>
      </c>
      <c r="L185" s="42"/>
      <c r="M185" s="223" t="s">
        <v>1</v>
      </c>
      <c r="N185" s="224" t="s">
        <v>44</v>
      </c>
      <c r="O185" s="89"/>
      <c r="P185" s="225">
        <f>O185*H185</f>
        <v>0</v>
      </c>
      <c r="Q185" s="225">
        <v>0</v>
      </c>
      <c r="R185" s="225">
        <f>Q185*H185</f>
        <v>0</v>
      </c>
      <c r="S185" s="225">
        <v>0</v>
      </c>
      <c r="T185" s="226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27" t="s">
        <v>405</v>
      </c>
      <c r="AT185" s="227" t="s">
        <v>137</v>
      </c>
      <c r="AU185" s="227" t="s">
        <v>89</v>
      </c>
      <c r="AY185" s="15" t="s">
        <v>135</v>
      </c>
      <c r="BE185" s="228">
        <f>IF(N185="základní",J185,0)</f>
        <v>0</v>
      </c>
      <c r="BF185" s="228">
        <f>IF(N185="snížená",J185,0)</f>
        <v>0</v>
      </c>
      <c r="BG185" s="228">
        <f>IF(N185="zákl. přenesená",J185,0)</f>
        <v>0</v>
      </c>
      <c r="BH185" s="228">
        <f>IF(N185="sníž. přenesená",J185,0)</f>
        <v>0</v>
      </c>
      <c r="BI185" s="228">
        <f>IF(N185="nulová",J185,0)</f>
        <v>0</v>
      </c>
      <c r="BJ185" s="15" t="s">
        <v>87</v>
      </c>
      <c r="BK185" s="228">
        <f>ROUND(I185*H185,2)</f>
        <v>0</v>
      </c>
      <c r="BL185" s="15" t="s">
        <v>405</v>
      </c>
      <c r="BM185" s="227" t="s">
        <v>509</v>
      </c>
    </row>
    <row r="186" s="12" customFormat="1" ht="22.8" customHeight="1">
      <c r="A186" s="12"/>
      <c r="B186" s="200"/>
      <c r="C186" s="201"/>
      <c r="D186" s="202" t="s">
        <v>78</v>
      </c>
      <c r="E186" s="214" t="s">
        <v>438</v>
      </c>
      <c r="F186" s="214" t="s">
        <v>439</v>
      </c>
      <c r="G186" s="201"/>
      <c r="H186" s="201"/>
      <c r="I186" s="204"/>
      <c r="J186" s="215">
        <f>BK186</f>
        <v>0</v>
      </c>
      <c r="K186" s="201"/>
      <c r="L186" s="206"/>
      <c r="M186" s="207"/>
      <c r="N186" s="208"/>
      <c r="O186" s="208"/>
      <c r="P186" s="209">
        <f>P187</f>
        <v>0</v>
      </c>
      <c r="Q186" s="208"/>
      <c r="R186" s="209">
        <f>R187</f>
        <v>0</v>
      </c>
      <c r="S186" s="208"/>
      <c r="T186" s="210">
        <f>T187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1" t="s">
        <v>157</v>
      </c>
      <c r="AT186" s="212" t="s">
        <v>78</v>
      </c>
      <c r="AU186" s="212" t="s">
        <v>87</v>
      </c>
      <c r="AY186" s="211" t="s">
        <v>135</v>
      </c>
      <c r="BK186" s="213">
        <f>BK187</f>
        <v>0</v>
      </c>
    </row>
    <row r="187" s="2" customFormat="1" ht="16.5" customHeight="1">
      <c r="A187" s="36"/>
      <c r="B187" s="37"/>
      <c r="C187" s="216" t="s">
        <v>276</v>
      </c>
      <c r="D187" s="216" t="s">
        <v>137</v>
      </c>
      <c r="E187" s="217" t="s">
        <v>441</v>
      </c>
      <c r="F187" s="218" t="s">
        <v>442</v>
      </c>
      <c r="G187" s="219" t="s">
        <v>404</v>
      </c>
      <c r="H187" s="220">
        <v>4</v>
      </c>
      <c r="I187" s="221"/>
      <c r="J187" s="222">
        <f>ROUND(I187*H187,2)</f>
        <v>0</v>
      </c>
      <c r="K187" s="218" t="s">
        <v>141</v>
      </c>
      <c r="L187" s="42"/>
      <c r="M187" s="223" t="s">
        <v>1</v>
      </c>
      <c r="N187" s="224" t="s">
        <v>44</v>
      </c>
      <c r="O187" s="89"/>
      <c r="P187" s="225">
        <f>O187*H187</f>
        <v>0</v>
      </c>
      <c r="Q187" s="225">
        <v>0</v>
      </c>
      <c r="R187" s="225">
        <f>Q187*H187</f>
        <v>0</v>
      </c>
      <c r="S187" s="225">
        <v>0</v>
      </c>
      <c r="T187" s="226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27" t="s">
        <v>405</v>
      </c>
      <c r="AT187" s="227" t="s">
        <v>137</v>
      </c>
      <c r="AU187" s="227" t="s">
        <v>89</v>
      </c>
      <c r="AY187" s="15" t="s">
        <v>135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5" t="s">
        <v>87</v>
      </c>
      <c r="BK187" s="228">
        <f>ROUND(I187*H187,2)</f>
        <v>0</v>
      </c>
      <c r="BL187" s="15" t="s">
        <v>405</v>
      </c>
      <c r="BM187" s="227" t="s">
        <v>510</v>
      </c>
    </row>
    <row r="188" s="12" customFormat="1" ht="22.8" customHeight="1">
      <c r="A188" s="12"/>
      <c r="B188" s="200"/>
      <c r="C188" s="201"/>
      <c r="D188" s="202" t="s">
        <v>78</v>
      </c>
      <c r="E188" s="214" t="s">
        <v>444</v>
      </c>
      <c r="F188" s="214" t="s">
        <v>445</v>
      </c>
      <c r="G188" s="201"/>
      <c r="H188" s="201"/>
      <c r="I188" s="204"/>
      <c r="J188" s="215">
        <f>BK188</f>
        <v>0</v>
      </c>
      <c r="K188" s="201"/>
      <c r="L188" s="206"/>
      <c r="M188" s="207"/>
      <c r="N188" s="208"/>
      <c r="O188" s="208"/>
      <c r="P188" s="209">
        <f>P189</f>
        <v>0</v>
      </c>
      <c r="Q188" s="208"/>
      <c r="R188" s="209">
        <f>R189</f>
        <v>0</v>
      </c>
      <c r="S188" s="208"/>
      <c r="T188" s="210">
        <f>T189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1" t="s">
        <v>157</v>
      </c>
      <c r="AT188" s="212" t="s">
        <v>78</v>
      </c>
      <c r="AU188" s="212" t="s">
        <v>87</v>
      </c>
      <c r="AY188" s="211" t="s">
        <v>135</v>
      </c>
      <c r="BK188" s="213">
        <f>BK189</f>
        <v>0</v>
      </c>
    </row>
    <row r="189" s="2" customFormat="1" ht="16.5" customHeight="1">
      <c r="A189" s="36"/>
      <c r="B189" s="37"/>
      <c r="C189" s="216" t="s">
        <v>280</v>
      </c>
      <c r="D189" s="216" t="s">
        <v>137</v>
      </c>
      <c r="E189" s="217" t="s">
        <v>447</v>
      </c>
      <c r="F189" s="218" t="s">
        <v>448</v>
      </c>
      <c r="G189" s="219" t="s">
        <v>404</v>
      </c>
      <c r="H189" s="220">
        <v>1</v>
      </c>
      <c r="I189" s="221"/>
      <c r="J189" s="222">
        <f>ROUND(I189*H189,2)</f>
        <v>0</v>
      </c>
      <c r="K189" s="218" t="s">
        <v>141</v>
      </c>
      <c r="L189" s="42"/>
      <c r="M189" s="223" t="s">
        <v>1</v>
      </c>
      <c r="N189" s="224" t="s">
        <v>44</v>
      </c>
      <c r="O189" s="89"/>
      <c r="P189" s="225">
        <f>O189*H189</f>
        <v>0</v>
      </c>
      <c r="Q189" s="225">
        <v>0</v>
      </c>
      <c r="R189" s="225">
        <f>Q189*H189</f>
        <v>0</v>
      </c>
      <c r="S189" s="225">
        <v>0</v>
      </c>
      <c r="T189" s="226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27" t="s">
        <v>405</v>
      </c>
      <c r="AT189" s="227" t="s">
        <v>137</v>
      </c>
      <c r="AU189" s="227" t="s">
        <v>89</v>
      </c>
      <c r="AY189" s="15" t="s">
        <v>135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15" t="s">
        <v>87</v>
      </c>
      <c r="BK189" s="228">
        <f>ROUND(I189*H189,2)</f>
        <v>0</v>
      </c>
      <c r="BL189" s="15" t="s">
        <v>405</v>
      </c>
      <c r="BM189" s="227" t="s">
        <v>511</v>
      </c>
    </row>
    <row r="190" s="12" customFormat="1" ht="22.8" customHeight="1">
      <c r="A190" s="12"/>
      <c r="B190" s="200"/>
      <c r="C190" s="201"/>
      <c r="D190" s="202" t="s">
        <v>78</v>
      </c>
      <c r="E190" s="214" t="s">
        <v>450</v>
      </c>
      <c r="F190" s="214" t="s">
        <v>451</v>
      </c>
      <c r="G190" s="201"/>
      <c r="H190" s="201"/>
      <c r="I190" s="204"/>
      <c r="J190" s="215">
        <f>BK190</f>
        <v>0</v>
      </c>
      <c r="K190" s="201"/>
      <c r="L190" s="206"/>
      <c r="M190" s="207"/>
      <c r="N190" s="208"/>
      <c r="O190" s="208"/>
      <c r="P190" s="209">
        <f>SUM(P191:P192)</f>
        <v>0</v>
      </c>
      <c r="Q190" s="208"/>
      <c r="R190" s="209">
        <f>SUM(R191:R192)</f>
        <v>0</v>
      </c>
      <c r="S190" s="208"/>
      <c r="T190" s="210">
        <f>SUM(T191:T192)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1" t="s">
        <v>157</v>
      </c>
      <c r="AT190" s="212" t="s">
        <v>78</v>
      </c>
      <c r="AU190" s="212" t="s">
        <v>87</v>
      </c>
      <c r="AY190" s="211" t="s">
        <v>135</v>
      </c>
      <c r="BK190" s="213">
        <f>SUM(BK191:BK192)</f>
        <v>0</v>
      </c>
    </row>
    <row r="191" s="2" customFormat="1" ht="16.5" customHeight="1">
      <c r="A191" s="36"/>
      <c r="B191" s="37"/>
      <c r="C191" s="216" t="s">
        <v>284</v>
      </c>
      <c r="D191" s="216" t="s">
        <v>137</v>
      </c>
      <c r="E191" s="217" t="s">
        <v>453</v>
      </c>
      <c r="F191" s="218" t="s">
        <v>454</v>
      </c>
      <c r="G191" s="219" t="s">
        <v>455</v>
      </c>
      <c r="H191" s="220">
        <v>1</v>
      </c>
      <c r="I191" s="221"/>
      <c r="J191" s="222">
        <f>ROUND(I191*H191,2)</f>
        <v>0</v>
      </c>
      <c r="K191" s="218" t="s">
        <v>141</v>
      </c>
      <c r="L191" s="42"/>
      <c r="M191" s="223" t="s">
        <v>1</v>
      </c>
      <c r="N191" s="224" t="s">
        <v>44</v>
      </c>
      <c r="O191" s="89"/>
      <c r="P191" s="225">
        <f>O191*H191</f>
        <v>0</v>
      </c>
      <c r="Q191" s="225">
        <v>0</v>
      </c>
      <c r="R191" s="225">
        <f>Q191*H191</f>
        <v>0</v>
      </c>
      <c r="S191" s="225">
        <v>0</v>
      </c>
      <c r="T191" s="226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27" t="s">
        <v>405</v>
      </c>
      <c r="AT191" s="227" t="s">
        <v>137</v>
      </c>
      <c r="AU191" s="227" t="s">
        <v>89</v>
      </c>
      <c r="AY191" s="15" t="s">
        <v>135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15" t="s">
        <v>87</v>
      </c>
      <c r="BK191" s="228">
        <f>ROUND(I191*H191,2)</f>
        <v>0</v>
      </c>
      <c r="BL191" s="15" t="s">
        <v>405</v>
      </c>
      <c r="BM191" s="227" t="s">
        <v>512</v>
      </c>
    </row>
    <row r="192" s="2" customFormat="1">
      <c r="A192" s="36"/>
      <c r="B192" s="37"/>
      <c r="C192" s="38"/>
      <c r="D192" s="231" t="s">
        <v>171</v>
      </c>
      <c r="E192" s="38"/>
      <c r="F192" s="241" t="s">
        <v>457</v>
      </c>
      <c r="G192" s="38"/>
      <c r="H192" s="38"/>
      <c r="I192" s="242"/>
      <c r="J192" s="38"/>
      <c r="K192" s="38"/>
      <c r="L192" s="42"/>
      <c r="M192" s="243"/>
      <c r="N192" s="244"/>
      <c r="O192" s="89"/>
      <c r="P192" s="89"/>
      <c r="Q192" s="89"/>
      <c r="R192" s="89"/>
      <c r="S192" s="89"/>
      <c r="T192" s="90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5" t="s">
        <v>171</v>
      </c>
      <c r="AU192" s="15" t="s">
        <v>89</v>
      </c>
    </row>
    <row r="193" s="12" customFormat="1" ht="22.8" customHeight="1">
      <c r="A193" s="12"/>
      <c r="B193" s="200"/>
      <c r="C193" s="201"/>
      <c r="D193" s="202" t="s">
        <v>78</v>
      </c>
      <c r="E193" s="214" t="s">
        <v>458</v>
      </c>
      <c r="F193" s="214" t="s">
        <v>459</v>
      </c>
      <c r="G193" s="201"/>
      <c r="H193" s="201"/>
      <c r="I193" s="204"/>
      <c r="J193" s="215">
        <f>BK193</f>
        <v>0</v>
      </c>
      <c r="K193" s="201"/>
      <c r="L193" s="206"/>
      <c r="M193" s="207"/>
      <c r="N193" s="208"/>
      <c r="O193" s="208"/>
      <c r="P193" s="209">
        <f>P194</f>
        <v>0</v>
      </c>
      <c r="Q193" s="208"/>
      <c r="R193" s="209">
        <f>R194</f>
        <v>0</v>
      </c>
      <c r="S193" s="208"/>
      <c r="T193" s="210">
        <f>T194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1" t="s">
        <v>157</v>
      </c>
      <c r="AT193" s="212" t="s">
        <v>78</v>
      </c>
      <c r="AU193" s="212" t="s">
        <v>87</v>
      </c>
      <c r="AY193" s="211" t="s">
        <v>135</v>
      </c>
      <c r="BK193" s="213">
        <f>BK194</f>
        <v>0</v>
      </c>
    </row>
    <row r="194" s="2" customFormat="1" ht="21.75" customHeight="1">
      <c r="A194" s="36"/>
      <c r="B194" s="37"/>
      <c r="C194" s="216" t="s">
        <v>289</v>
      </c>
      <c r="D194" s="216" t="s">
        <v>137</v>
      </c>
      <c r="E194" s="217" t="s">
        <v>461</v>
      </c>
      <c r="F194" s="218" t="s">
        <v>462</v>
      </c>
      <c r="G194" s="219" t="s">
        <v>404</v>
      </c>
      <c r="H194" s="220">
        <v>1</v>
      </c>
      <c r="I194" s="221"/>
      <c r="J194" s="222">
        <f>ROUND(I194*H194,2)</f>
        <v>0</v>
      </c>
      <c r="K194" s="218" t="s">
        <v>141</v>
      </c>
      <c r="L194" s="42"/>
      <c r="M194" s="255" t="s">
        <v>1</v>
      </c>
      <c r="N194" s="256" t="s">
        <v>44</v>
      </c>
      <c r="O194" s="257"/>
      <c r="P194" s="258">
        <f>O194*H194</f>
        <v>0</v>
      </c>
      <c r="Q194" s="258">
        <v>0</v>
      </c>
      <c r="R194" s="258">
        <f>Q194*H194</f>
        <v>0</v>
      </c>
      <c r="S194" s="258">
        <v>0</v>
      </c>
      <c r="T194" s="259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27" t="s">
        <v>405</v>
      </c>
      <c r="AT194" s="227" t="s">
        <v>137</v>
      </c>
      <c r="AU194" s="227" t="s">
        <v>89</v>
      </c>
      <c r="AY194" s="15" t="s">
        <v>135</v>
      </c>
      <c r="BE194" s="228">
        <f>IF(N194="základní",J194,0)</f>
        <v>0</v>
      </c>
      <c r="BF194" s="228">
        <f>IF(N194="snížená",J194,0)</f>
        <v>0</v>
      </c>
      <c r="BG194" s="228">
        <f>IF(N194="zákl. přenesená",J194,0)</f>
        <v>0</v>
      </c>
      <c r="BH194" s="228">
        <f>IF(N194="sníž. přenesená",J194,0)</f>
        <v>0</v>
      </c>
      <c r="BI194" s="228">
        <f>IF(N194="nulová",J194,0)</f>
        <v>0</v>
      </c>
      <c r="BJ194" s="15" t="s">
        <v>87</v>
      </c>
      <c r="BK194" s="228">
        <f>ROUND(I194*H194,2)</f>
        <v>0</v>
      </c>
      <c r="BL194" s="15" t="s">
        <v>405</v>
      </c>
      <c r="BM194" s="227" t="s">
        <v>513</v>
      </c>
    </row>
    <row r="195" s="2" customFormat="1" ht="6.96" customHeight="1">
      <c r="A195" s="36"/>
      <c r="B195" s="64"/>
      <c r="C195" s="65"/>
      <c r="D195" s="65"/>
      <c r="E195" s="65"/>
      <c r="F195" s="65"/>
      <c r="G195" s="65"/>
      <c r="H195" s="65"/>
      <c r="I195" s="65"/>
      <c r="J195" s="65"/>
      <c r="K195" s="65"/>
      <c r="L195" s="42"/>
      <c r="M195" s="36"/>
      <c r="O195" s="36"/>
      <c r="P195" s="36"/>
      <c r="Q195" s="36"/>
      <c r="R195" s="36"/>
      <c r="S195" s="36"/>
      <c r="T195" s="36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</row>
  </sheetData>
  <sheetProtection sheet="1" autoFilter="0" formatColumns="0" formatRows="0" objects="1" scenarios="1" spinCount="100000" saltValue="fuJTA98IC0mzbvkalQkhPSk1lY9EJaib5EA7oudMkCy9tEKJUtdQ1ZLcGpXjGZoQ6RNVqdc76YYwuwnwF+gVVg==" hashValue="QqtO/L0LEh6OxmGrovHEHKDxpfbUJYm9bNxmYSOTqrlB/iMI6J8714z7TvKfBDY7/YM+V4CjFoI10jV24XbJ9Q==" algorithmName="SHA-512" password="CC35"/>
  <autoFilter ref="C126:K194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95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89</v>
      </c>
    </row>
    <row r="4" s="1" customFormat="1" ht="24.96" customHeight="1">
      <c r="B4" s="18"/>
      <c r="D4" s="136" t="s">
        <v>96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POLNÍ CESTY BĚLČICE - ZÁHROBÍ (2)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97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514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30. 10. 2021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26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27</v>
      </c>
      <c r="F15" s="36"/>
      <c r="G15" s="36"/>
      <c r="H15" s="36"/>
      <c r="I15" s="138" t="s">
        <v>28</v>
      </c>
      <c r="J15" s="141" t="s">
        <v>29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30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28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32</v>
      </c>
      <c r="E20" s="36"/>
      <c r="F20" s="36"/>
      <c r="G20" s="36"/>
      <c r="H20" s="36"/>
      <c r="I20" s="138" t="s">
        <v>25</v>
      </c>
      <c r="J20" s="141" t="s">
        <v>33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34</v>
      </c>
      <c r="F21" s="36"/>
      <c r="G21" s="36"/>
      <c r="H21" s="36"/>
      <c r="I21" s="138" t="s">
        <v>28</v>
      </c>
      <c r="J21" s="141" t="s">
        <v>35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37</v>
      </c>
      <c r="E23" s="36"/>
      <c r="F23" s="36"/>
      <c r="G23" s="36"/>
      <c r="H23" s="36"/>
      <c r="I23" s="138" t="s">
        <v>25</v>
      </c>
      <c r="J23" s="141" t="s">
        <v>33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">
        <v>34</v>
      </c>
      <c r="F24" s="36"/>
      <c r="G24" s="36"/>
      <c r="H24" s="36"/>
      <c r="I24" s="138" t="s">
        <v>28</v>
      </c>
      <c r="J24" s="141" t="s">
        <v>35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38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39</v>
      </c>
      <c r="E30" s="36"/>
      <c r="F30" s="36"/>
      <c r="G30" s="36"/>
      <c r="H30" s="36"/>
      <c r="I30" s="36"/>
      <c r="J30" s="149">
        <f>ROUND(J128,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41</v>
      </c>
      <c r="G32" s="36"/>
      <c r="H32" s="36"/>
      <c r="I32" s="150" t="s">
        <v>40</v>
      </c>
      <c r="J32" s="150" t="s">
        <v>42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43</v>
      </c>
      <c r="E33" s="138" t="s">
        <v>44</v>
      </c>
      <c r="F33" s="152">
        <f>ROUND((SUM(BE128:BE189)),  2)</f>
        <v>0</v>
      </c>
      <c r="G33" s="36"/>
      <c r="H33" s="36"/>
      <c r="I33" s="153">
        <v>0.20999999999999999</v>
      </c>
      <c r="J33" s="152">
        <f>ROUND(((SUM(BE128:BE189))*I33),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45</v>
      </c>
      <c r="F34" s="152">
        <f>ROUND((SUM(BF128:BF189)),  2)</f>
        <v>0</v>
      </c>
      <c r="G34" s="36"/>
      <c r="H34" s="36"/>
      <c r="I34" s="153">
        <v>0.14999999999999999</v>
      </c>
      <c r="J34" s="152">
        <f>ROUND(((SUM(BF128:BF189))*I34),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46</v>
      </c>
      <c r="F35" s="152">
        <f>ROUND((SUM(BG128:BG189)),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47</v>
      </c>
      <c r="F36" s="152">
        <f>ROUND((SUM(BH128:BH189)),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48</v>
      </c>
      <c r="F37" s="152">
        <f>ROUND((SUM(BI128:BI189)),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49</v>
      </c>
      <c r="E39" s="156"/>
      <c r="F39" s="156"/>
      <c r="G39" s="157" t="s">
        <v>50</v>
      </c>
      <c r="H39" s="158" t="s">
        <v>51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52</v>
      </c>
      <c r="E50" s="162"/>
      <c r="F50" s="162"/>
      <c r="G50" s="161" t="s">
        <v>53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54</v>
      </c>
      <c r="E61" s="164"/>
      <c r="F61" s="165" t="s">
        <v>55</v>
      </c>
      <c r="G61" s="163" t="s">
        <v>54</v>
      </c>
      <c r="H61" s="164"/>
      <c r="I61" s="164"/>
      <c r="J61" s="166" t="s">
        <v>55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56</v>
      </c>
      <c r="E65" s="167"/>
      <c r="F65" s="167"/>
      <c r="G65" s="161" t="s">
        <v>57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54</v>
      </c>
      <c r="E76" s="164"/>
      <c r="F76" s="165" t="s">
        <v>55</v>
      </c>
      <c r="G76" s="163" t="s">
        <v>54</v>
      </c>
      <c r="H76" s="164"/>
      <c r="I76" s="164"/>
      <c r="J76" s="166" t="s">
        <v>55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99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POLNÍ CESTY BĚLČICE - ZÁHROBÍ (2)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97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202110093 - SO 103 - LESNÍ CESTA C1 k.ú. ZÁHROBÍ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Záhrobí</v>
      </c>
      <c r="G89" s="38"/>
      <c r="H89" s="38"/>
      <c r="I89" s="30" t="s">
        <v>22</v>
      </c>
      <c r="J89" s="77" t="str">
        <f>IF(J12="","",J12)</f>
        <v>30. 10. 2021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>SPU Strakonice</v>
      </c>
      <c r="G91" s="38"/>
      <c r="H91" s="38"/>
      <c r="I91" s="30" t="s">
        <v>32</v>
      </c>
      <c r="J91" s="34" t="str">
        <f>E21</f>
        <v>S-pro servis s.r.o.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30</v>
      </c>
      <c r="D92" s="38"/>
      <c r="E92" s="38"/>
      <c r="F92" s="25" t="str">
        <f>IF(E18="","",E18)</f>
        <v>Vyplň údaj</v>
      </c>
      <c r="G92" s="38"/>
      <c r="H92" s="38"/>
      <c r="I92" s="30" t="s">
        <v>37</v>
      </c>
      <c r="J92" s="34" t="str">
        <f>E24</f>
        <v>S-pro servis s.r.o.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100</v>
      </c>
      <c r="D94" s="174"/>
      <c r="E94" s="174"/>
      <c r="F94" s="174"/>
      <c r="G94" s="174"/>
      <c r="H94" s="174"/>
      <c r="I94" s="174"/>
      <c r="J94" s="175" t="s">
        <v>101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102</v>
      </c>
      <c r="D96" s="38"/>
      <c r="E96" s="38"/>
      <c r="F96" s="38"/>
      <c r="G96" s="38"/>
      <c r="H96" s="38"/>
      <c r="I96" s="38"/>
      <c r="J96" s="108">
        <f>J128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103</v>
      </c>
    </row>
    <row r="97" s="9" customFormat="1" ht="24.96" customHeight="1">
      <c r="A97" s="9"/>
      <c r="B97" s="177"/>
      <c r="C97" s="178"/>
      <c r="D97" s="179" t="s">
        <v>104</v>
      </c>
      <c r="E97" s="180"/>
      <c r="F97" s="180"/>
      <c r="G97" s="180"/>
      <c r="H97" s="180"/>
      <c r="I97" s="180"/>
      <c r="J97" s="181">
        <f>J129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105</v>
      </c>
      <c r="E98" s="186"/>
      <c r="F98" s="186"/>
      <c r="G98" s="186"/>
      <c r="H98" s="186"/>
      <c r="I98" s="186"/>
      <c r="J98" s="187">
        <f>J130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106</v>
      </c>
      <c r="E99" s="186"/>
      <c r="F99" s="186"/>
      <c r="G99" s="186"/>
      <c r="H99" s="186"/>
      <c r="I99" s="186"/>
      <c r="J99" s="187">
        <f>J150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108</v>
      </c>
      <c r="E100" s="186"/>
      <c r="F100" s="186"/>
      <c r="G100" s="186"/>
      <c r="H100" s="186"/>
      <c r="I100" s="186"/>
      <c r="J100" s="187">
        <f>J156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112</v>
      </c>
      <c r="E101" s="186"/>
      <c r="F101" s="186"/>
      <c r="G101" s="186"/>
      <c r="H101" s="186"/>
      <c r="I101" s="186"/>
      <c r="J101" s="187">
        <f>J168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7"/>
      <c r="C102" s="178"/>
      <c r="D102" s="179" t="s">
        <v>113</v>
      </c>
      <c r="E102" s="180"/>
      <c r="F102" s="180"/>
      <c r="G102" s="180"/>
      <c r="H102" s="180"/>
      <c r="I102" s="180"/>
      <c r="J102" s="181">
        <f>J170</f>
        <v>0</v>
      </c>
      <c r="K102" s="178"/>
      <c r="L102" s="182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3"/>
      <c r="C103" s="184"/>
      <c r="D103" s="185" t="s">
        <v>114</v>
      </c>
      <c r="E103" s="186"/>
      <c r="F103" s="186"/>
      <c r="G103" s="186"/>
      <c r="H103" s="186"/>
      <c r="I103" s="186"/>
      <c r="J103" s="187">
        <f>J171</f>
        <v>0</v>
      </c>
      <c r="K103" s="184"/>
      <c r="L103" s="18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3"/>
      <c r="C104" s="184"/>
      <c r="D104" s="185" t="s">
        <v>115</v>
      </c>
      <c r="E104" s="186"/>
      <c r="F104" s="186"/>
      <c r="G104" s="186"/>
      <c r="H104" s="186"/>
      <c r="I104" s="186"/>
      <c r="J104" s="187">
        <f>J178</f>
        <v>0</v>
      </c>
      <c r="K104" s="184"/>
      <c r="L104" s="18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3"/>
      <c r="C105" s="184"/>
      <c r="D105" s="185" t="s">
        <v>116</v>
      </c>
      <c r="E105" s="186"/>
      <c r="F105" s="186"/>
      <c r="G105" s="186"/>
      <c r="H105" s="186"/>
      <c r="I105" s="186"/>
      <c r="J105" s="187">
        <f>J181</f>
        <v>0</v>
      </c>
      <c r="K105" s="184"/>
      <c r="L105" s="18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3"/>
      <c r="C106" s="184"/>
      <c r="D106" s="185" t="s">
        <v>117</v>
      </c>
      <c r="E106" s="186"/>
      <c r="F106" s="186"/>
      <c r="G106" s="186"/>
      <c r="H106" s="186"/>
      <c r="I106" s="186"/>
      <c r="J106" s="187">
        <f>J183</f>
        <v>0</v>
      </c>
      <c r="K106" s="184"/>
      <c r="L106" s="18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3"/>
      <c r="C107" s="184"/>
      <c r="D107" s="185" t="s">
        <v>118</v>
      </c>
      <c r="E107" s="186"/>
      <c r="F107" s="186"/>
      <c r="G107" s="186"/>
      <c r="H107" s="186"/>
      <c r="I107" s="186"/>
      <c r="J107" s="187">
        <f>J185</f>
        <v>0</v>
      </c>
      <c r="K107" s="184"/>
      <c r="L107" s="18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3"/>
      <c r="C108" s="184"/>
      <c r="D108" s="185" t="s">
        <v>119</v>
      </c>
      <c r="E108" s="186"/>
      <c r="F108" s="186"/>
      <c r="G108" s="186"/>
      <c r="H108" s="186"/>
      <c r="I108" s="186"/>
      <c r="J108" s="187">
        <f>J188</f>
        <v>0</v>
      </c>
      <c r="K108" s="184"/>
      <c r="L108" s="18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6"/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64"/>
      <c r="C110" s="65"/>
      <c r="D110" s="65"/>
      <c r="E110" s="65"/>
      <c r="F110" s="65"/>
      <c r="G110" s="65"/>
      <c r="H110" s="65"/>
      <c r="I110" s="65"/>
      <c r="J110" s="65"/>
      <c r="K110" s="65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4" s="2" customFormat="1" ht="6.96" customHeight="1">
      <c r="A114" s="36"/>
      <c r="B114" s="66"/>
      <c r="C114" s="67"/>
      <c r="D114" s="67"/>
      <c r="E114" s="67"/>
      <c r="F114" s="67"/>
      <c r="G114" s="67"/>
      <c r="H114" s="67"/>
      <c r="I114" s="67"/>
      <c r="J114" s="67"/>
      <c r="K114" s="67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24.96" customHeight="1">
      <c r="A115" s="36"/>
      <c r="B115" s="37"/>
      <c r="C115" s="21" t="s">
        <v>120</v>
      </c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16</v>
      </c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6.5" customHeight="1">
      <c r="A118" s="36"/>
      <c r="B118" s="37"/>
      <c r="C118" s="38"/>
      <c r="D118" s="38"/>
      <c r="E118" s="172" t="str">
        <f>E7</f>
        <v>POLNÍ CESTY BĚLČICE - ZÁHROBÍ (2)</v>
      </c>
      <c r="F118" s="30"/>
      <c r="G118" s="30"/>
      <c r="H118" s="30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2" customHeight="1">
      <c r="A119" s="36"/>
      <c r="B119" s="37"/>
      <c r="C119" s="30" t="s">
        <v>97</v>
      </c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6.5" customHeight="1">
      <c r="A120" s="36"/>
      <c r="B120" s="37"/>
      <c r="C120" s="38"/>
      <c r="D120" s="38"/>
      <c r="E120" s="74" t="str">
        <f>E9</f>
        <v>202110093 - SO 103 - LESNÍ CESTA C1 k.ú. ZÁHROBÍ</v>
      </c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6.96" customHeight="1">
      <c r="A121" s="36"/>
      <c r="B121" s="37"/>
      <c r="C121" s="38"/>
      <c r="D121" s="38"/>
      <c r="E121" s="38"/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2" customHeight="1">
      <c r="A122" s="36"/>
      <c r="B122" s="37"/>
      <c r="C122" s="30" t="s">
        <v>20</v>
      </c>
      <c r="D122" s="38"/>
      <c r="E122" s="38"/>
      <c r="F122" s="25" t="str">
        <f>F12</f>
        <v>Záhrobí</v>
      </c>
      <c r="G122" s="38"/>
      <c r="H122" s="38"/>
      <c r="I122" s="30" t="s">
        <v>22</v>
      </c>
      <c r="J122" s="77" t="str">
        <f>IF(J12="","",J12)</f>
        <v>30. 10. 2021</v>
      </c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6.96" customHeight="1">
      <c r="A123" s="36"/>
      <c r="B123" s="37"/>
      <c r="C123" s="38"/>
      <c r="D123" s="38"/>
      <c r="E123" s="38"/>
      <c r="F123" s="38"/>
      <c r="G123" s="38"/>
      <c r="H123" s="38"/>
      <c r="I123" s="38"/>
      <c r="J123" s="38"/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5.15" customHeight="1">
      <c r="A124" s="36"/>
      <c r="B124" s="37"/>
      <c r="C124" s="30" t="s">
        <v>24</v>
      </c>
      <c r="D124" s="38"/>
      <c r="E124" s="38"/>
      <c r="F124" s="25" t="str">
        <f>E15</f>
        <v>SPU Strakonice</v>
      </c>
      <c r="G124" s="38"/>
      <c r="H124" s="38"/>
      <c r="I124" s="30" t="s">
        <v>32</v>
      </c>
      <c r="J124" s="34" t="str">
        <f>E21</f>
        <v>S-pro servis s.r.o.</v>
      </c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15.15" customHeight="1">
      <c r="A125" s="36"/>
      <c r="B125" s="37"/>
      <c r="C125" s="30" t="s">
        <v>30</v>
      </c>
      <c r="D125" s="38"/>
      <c r="E125" s="38"/>
      <c r="F125" s="25" t="str">
        <f>IF(E18="","",E18)</f>
        <v>Vyplň údaj</v>
      </c>
      <c r="G125" s="38"/>
      <c r="H125" s="38"/>
      <c r="I125" s="30" t="s">
        <v>37</v>
      </c>
      <c r="J125" s="34" t="str">
        <f>E24</f>
        <v>S-pro servis s.r.o.</v>
      </c>
      <c r="K125" s="38"/>
      <c r="L125" s="61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10.32" customHeight="1">
      <c r="A126" s="36"/>
      <c r="B126" s="37"/>
      <c r="C126" s="38"/>
      <c r="D126" s="38"/>
      <c r="E126" s="38"/>
      <c r="F126" s="38"/>
      <c r="G126" s="38"/>
      <c r="H126" s="38"/>
      <c r="I126" s="38"/>
      <c r="J126" s="38"/>
      <c r="K126" s="38"/>
      <c r="L126" s="61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11" customFormat="1" ht="29.28" customHeight="1">
      <c r="A127" s="189"/>
      <c r="B127" s="190"/>
      <c r="C127" s="191" t="s">
        <v>121</v>
      </c>
      <c r="D127" s="192" t="s">
        <v>64</v>
      </c>
      <c r="E127" s="192" t="s">
        <v>60</v>
      </c>
      <c r="F127" s="192" t="s">
        <v>61</v>
      </c>
      <c r="G127" s="192" t="s">
        <v>122</v>
      </c>
      <c r="H127" s="192" t="s">
        <v>123</v>
      </c>
      <c r="I127" s="192" t="s">
        <v>124</v>
      </c>
      <c r="J127" s="192" t="s">
        <v>101</v>
      </c>
      <c r="K127" s="193" t="s">
        <v>125</v>
      </c>
      <c r="L127" s="194"/>
      <c r="M127" s="98" t="s">
        <v>1</v>
      </c>
      <c r="N127" s="99" t="s">
        <v>43</v>
      </c>
      <c r="O127" s="99" t="s">
        <v>126</v>
      </c>
      <c r="P127" s="99" t="s">
        <v>127</v>
      </c>
      <c r="Q127" s="99" t="s">
        <v>128</v>
      </c>
      <c r="R127" s="99" t="s">
        <v>129</v>
      </c>
      <c r="S127" s="99" t="s">
        <v>130</v>
      </c>
      <c r="T127" s="100" t="s">
        <v>131</v>
      </c>
      <c r="U127" s="189"/>
      <c r="V127" s="189"/>
      <c r="W127" s="189"/>
      <c r="X127" s="189"/>
      <c r="Y127" s="189"/>
      <c r="Z127" s="189"/>
      <c r="AA127" s="189"/>
      <c r="AB127" s="189"/>
      <c r="AC127" s="189"/>
      <c r="AD127" s="189"/>
      <c r="AE127" s="189"/>
    </row>
    <row r="128" s="2" customFormat="1" ht="22.8" customHeight="1">
      <c r="A128" s="36"/>
      <c r="B128" s="37"/>
      <c r="C128" s="105" t="s">
        <v>132</v>
      </c>
      <c r="D128" s="38"/>
      <c r="E128" s="38"/>
      <c r="F128" s="38"/>
      <c r="G128" s="38"/>
      <c r="H128" s="38"/>
      <c r="I128" s="38"/>
      <c r="J128" s="195">
        <f>BK128</f>
        <v>0</v>
      </c>
      <c r="K128" s="38"/>
      <c r="L128" s="42"/>
      <c r="M128" s="101"/>
      <c r="N128" s="196"/>
      <c r="O128" s="102"/>
      <c r="P128" s="197">
        <f>P129+P170</f>
        <v>0</v>
      </c>
      <c r="Q128" s="102"/>
      <c r="R128" s="197">
        <f>R129+R170</f>
        <v>954.98819609999998</v>
      </c>
      <c r="S128" s="102"/>
      <c r="T128" s="198">
        <f>T129+T170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78</v>
      </c>
      <c r="AU128" s="15" t="s">
        <v>103</v>
      </c>
      <c r="BK128" s="199">
        <f>BK129+BK170</f>
        <v>0</v>
      </c>
    </row>
    <row r="129" s="12" customFormat="1" ht="25.92" customHeight="1">
      <c r="A129" s="12"/>
      <c r="B129" s="200"/>
      <c r="C129" s="201"/>
      <c r="D129" s="202" t="s">
        <v>78</v>
      </c>
      <c r="E129" s="203" t="s">
        <v>133</v>
      </c>
      <c r="F129" s="203" t="s">
        <v>134</v>
      </c>
      <c r="G129" s="201"/>
      <c r="H129" s="201"/>
      <c r="I129" s="204"/>
      <c r="J129" s="205">
        <f>BK129</f>
        <v>0</v>
      </c>
      <c r="K129" s="201"/>
      <c r="L129" s="206"/>
      <c r="M129" s="207"/>
      <c r="N129" s="208"/>
      <c r="O129" s="208"/>
      <c r="P129" s="209">
        <f>P130+P150+P156+P168</f>
        <v>0</v>
      </c>
      <c r="Q129" s="208"/>
      <c r="R129" s="209">
        <f>R130+R150+R156+R168</f>
        <v>954.98819609999998</v>
      </c>
      <c r="S129" s="208"/>
      <c r="T129" s="210">
        <f>T130+T150+T156+T168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1" t="s">
        <v>87</v>
      </c>
      <c r="AT129" s="212" t="s">
        <v>78</v>
      </c>
      <c r="AU129" s="212" t="s">
        <v>79</v>
      </c>
      <c r="AY129" s="211" t="s">
        <v>135</v>
      </c>
      <c r="BK129" s="213">
        <f>BK130+BK150+BK156+BK168</f>
        <v>0</v>
      </c>
    </row>
    <row r="130" s="12" customFormat="1" ht="22.8" customHeight="1">
      <c r="A130" s="12"/>
      <c r="B130" s="200"/>
      <c r="C130" s="201"/>
      <c r="D130" s="202" t="s">
        <v>78</v>
      </c>
      <c r="E130" s="214" t="s">
        <v>87</v>
      </c>
      <c r="F130" s="214" t="s">
        <v>136</v>
      </c>
      <c r="G130" s="201"/>
      <c r="H130" s="201"/>
      <c r="I130" s="204"/>
      <c r="J130" s="215">
        <f>BK130</f>
        <v>0</v>
      </c>
      <c r="K130" s="201"/>
      <c r="L130" s="206"/>
      <c r="M130" s="207"/>
      <c r="N130" s="208"/>
      <c r="O130" s="208"/>
      <c r="P130" s="209">
        <f>SUM(P131:P149)</f>
        <v>0</v>
      </c>
      <c r="Q130" s="208"/>
      <c r="R130" s="209">
        <f>SUM(R131:R149)</f>
        <v>0</v>
      </c>
      <c r="S130" s="208"/>
      <c r="T130" s="210">
        <f>SUM(T131:T149)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1" t="s">
        <v>87</v>
      </c>
      <c r="AT130" s="212" t="s">
        <v>78</v>
      </c>
      <c r="AU130" s="212" t="s">
        <v>87</v>
      </c>
      <c r="AY130" s="211" t="s">
        <v>135</v>
      </c>
      <c r="BK130" s="213">
        <f>SUM(BK131:BK149)</f>
        <v>0</v>
      </c>
    </row>
    <row r="131" s="2" customFormat="1" ht="33" customHeight="1">
      <c r="A131" s="36"/>
      <c r="B131" s="37"/>
      <c r="C131" s="216" t="s">
        <v>87</v>
      </c>
      <c r="D131" s="216" t="s">
        <v>137</v>
      </c>
      <c r="E131" s="217" t="s">
        <v>167</v>
      </c>
      <c r="F131" s="218" t="s">
        <v>168</v>
      </c>
      <c r="G131" s="219" t="s">
        <v>169</v>
      </c>
      <c r="H131" s="220">
        <v>86.861000000000004</v>
      </c>
      <c r="I131" s="221"/>
      <c r="J131" s="222">
        <f>ROUND(I131*H131,2)</f>
        <v>0</v>
      </c>
      <c r="K131" s="218" t="s">
        <v>141</v>
      </c>
      <c r="L131" s="42"/>
      <c r="M131" s="223" t="s">
        <v>1</v>
      </c>
      <c r="N131" s="224" t="s">
        <v>44</v>
      </c>
      <c r="O131" s="89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7" t="s">
        <v>142</v>
      </c>
      <c r="AT131" s="227" t="s">
        <v>137</v>
      </c>
      <c r="AU131" s="227" t="s">
        <v>89</v>
      </c>
      <c r="AY131" s="15" t="s">
        <v>135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5" t="s">
        <v>87</v>
      </c>
      <c r="BK131" s="228">
        <f>ROUND(I131*H131,2)</f>
        <v>0</v>
      </c>
      <c r="BL131" s="15" t="s">
        <v>142</v>
      </c>
      <c r="BM131" s="227" t="s">
        <v>515</v>
      </c>
    </row>
    <row r="132" s="2" customFormat="1">
      <c r="A132" s="36"/>
      <c r="B132" s="37"/>
      <c r="C132" s="38"/>
      <c r="D132" s="231" t="s">
        <v>171</v>
      </c>
      <c r="E132" s="38"/>
      <c r="F132" s="241" t="s">
        <v>172</v>
      </c>
      <c r="G132" s="38"/>
      <c r="H132" s="38"/>
      <c r="I132" s="242"/>
      <c r="J132" s="38"/>
      <c r="K132" s="38"/>
      <c r="L132" s="42"/>
      <c r="M132" s="243"/>
      <c r="N132" s="244"/>
      <c r="O132" s="89"/>
      <c r="P132" s="89"/>
      <c r="Q132" s="89"/>
      <c r="R132" s="89"/>
      <c r="S132" s="89"/>
      <c r="T132" s="90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171</v>
      </c>
      <c r="AU132" s="15" t="s">
        <v>89</v>
      </c>
    </row>
    <row r="133" s="2" customFormat="1" ht="33" customHeight="1">
      <c r="A133" s="36"/>
      <c r="B133" s="37"/>
      <c r="C133" s="216" t="s">
        <v>89</v>
      </c>
      <c r="D133" s="216" t="s">
        <v>137</v>
      </c>
      <c r="E133" s="217" t="s">
        <v>174</v>
      </c>
      <c r="F133" s="218" t="s">
        <v>175</v>
      </c>
      <c r="G133" s="219" t="s">
        <v>169</v>
      </c>
      <c r="H133" s="220">
        <v>168.81999999999999</v>
      </c>
      <c r="I133" s="221"/>
      <c r="J133" s="222">
        <f>ROUND(I133*H133,2)</f>
        <v>0</v>
      </c>
      <c r="K133" s="218" t="s">
        <v>141</v>
      </c>
      <c r="L133" s="42"/>
      <c r="M133" s="223" t="s">
        <v>1</v>
      </c>
      <c r="N133" s="224" t="s">
        <v>44</v>
      </c>
      <c r="O133" s="89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7" t="s">
        <v>142</v>
      </c>
      <c r="AT133" s="227" t="s">
        <v>137</v>
      </c>
      <c r="AU133" s="227" t="s">
        <v>89</v>
      </c>
      <c r="AY133" s="15" t="s">
        <v>135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5" t="s">
        <v>87</v>
      </c>
      <c r="BK133" s="228">
        <f>ROUND(I133*H133,2)</f>
        <v>0</v>
      </c>
      <c r="BL133" s="15" t="s">
        <v>142</v>
      </c>
      <c r="BM133" s="227" t="s">
        <v>516</v>
      </c>
    </row>
    <row r="134" s="2" customFormat="1">
      <c r="A134" s="36"/>
      <c r="B134" s="37"/>
      <c r="C134" s="38"/>
      <c r="D134" s="231" t="s">
        <v>171</v>
      </c>
      <c r="E134" s="38"/>
      <c r="F134" s="241" t="s">
        <v>517</v>
      </c>
      <c r="G134" s="38"/>
      <c r="H134" s="38"/>
      <c r="I134" s="242"/>
      <c r="J134" s="38"/>
      <c r="K134" s="38"/>
      <c r="L134" s="42"/>
      <c r="M134" s="243"/>
      <c r="N134" s="244"/>
      <c r="O134" s="89"/>
      <c r="P134" s="89"/>
      <c r="Q134" s="89"/>
      <c r="R134" s="89"/>
      <c r="S134" s="89"/>
      <c r="T134" s="90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171</v>
      </c>
      <c r="AU134" s="15" t="s">
        <v>89</v>
      </c>
    </row>
    <row r="135" s="2" customFormat="1" ht="33" customHeight="1">
      <c r="A135" s="36"/>
      <c r="B135" s="37"/>
      <c r="C135" s="216" t="s">
        <v>150</v>
      </c>
      <c r="D135" s="216" t="s">
        <v>137</v>
      </c>
      <c r="E135" s="217" t="s">
        <v>187</v>
      </c>
      <c r="F135" s="218" t="s">
        <v>188</v>
      </c>
      <c r="G135" s="219" t="s">
        <v>169</v>
      </c>
      <c r="H135" s="220">
        <v>116.58499999999999</v>
      </c>
      <c r="I135" s="221"/>
      <c r="J135" s="222">
        <f>ROUND(I135*H135,2)</f>
        <v>0</v>
      </c>
      <c r="K135" s="218" t="s">
        <v>141</v>
      </c>
      <c r="L135" s="42"/>
      <c r="M135" s="223" t="s">
        <v>1</v>
      </c>
      <c r="N135" s="224" t="s">
        <v>44</v>
      </c>
      <c r="O135" s="89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7" t="s">
        <v>142</v>
      </c>
      <c r="AT135" s="227" t="s">
        <v>137</v>
      </c>
      <c r="AU135" s="227" t="s">
        <v>89</v>
      </c>
      <c r="AY135" s="15" t="s">
        <v>135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5" t="s">
        <v>87</v>
      </c>
      <c r="BK135" s="228">
        <f>ROUND(I135*H135,2)</f>
        <v>0</v>
      </c>
      <c r="BL135" s="15" t="s">
        <v>142</v>
      </c>
      <c r="BM135" s="227" t="s">
        <v>518</v>
      </c>
    </row>
    <row r="136" s="13" customFormat="1">
      <c r="A136" s="13"/>
      <c r="B136" s="229"/>
      <c r="C136" s="230"/>
      <c r="D136" s="231" t="s">
        <v>144</v>
      </c>
      <c r="E136" s="232" t="s">
        <v>1</v>
      </c>
      <c r="F136" s="233" t="s">
        <v>519</v>
      </c>
      <c r="G136" s="230"/>
      <c r="H136" s="234">
        <v>116.58499999999999</v>
      </c>
      <c r="I136" s="235"/>
      <c r="J136" s="230"/>
      <c r="K136" s="230"/>
      <c r="L136" s="236"/>
      <c r="M136" s="237"/>
      <c r="N136" s="238"/>
      <c r="O136" s="238"/>
      <c r="P136" s="238"/>
      <c r="Q136" s="238"/>
      <c r="R136" s="238"/>
      <c r="S136" s="238"/>
      <c r="T136" s="23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0" t="s">
        <v>144</v>
      </c>
      <c r="AU136" s="240" t="s">
        <v>89</v>
      </c>
      <c r="AV136" s="13" t="s">
        <v>89</v>
      </c>
      <c r="AW136" s="13" t="s">
        <v>36</v>
      </c>
      <c r="AX136" s="13" t="s">
        <v>87</v>
      </c>
      <c r="AY136" s="240" t="s">
        <v>135</v>
      </c>
    </row>
    <row r="137" s="2" customFormat="1" ht="33" customHeight="1">
      <c r="A137" s="36"/>
      <c r="B137" s="37"/>
      <c r="C137" s="216" t="s">
        <v>142</v>
      </c>
      <c r="D137" s="216" t="s">
        <v>137</v>
      </c>
      <c r="E137" s="217" t="s">
        <v>192</v>
      </c>
      <c r="F137" s="218" t="s">
        <v>193</v>
      </c>
      <c r="G137" s="219" t="s">
        <v>169</v>
      </c>
      <c r="H137" s="220">
        <v>173.72200000000001</v>
      </c>
      <c r="I137" s="221"/>
      <c r="J137" s="222">
        <f>ROUND(I137*H137,2)</f>
        <v>0</v>
      </c>
      <c r="K137" s="218" t="s">
        <v>141</v>
      </c>
      <c r="L137" s="42"/>
      <c r="M137" s="223" t="s">
        <v>1</v>
      </c>
      <c r="N137" s="224" t="s">
        <v>44</v>
      </c>
      <c r="O137" s="89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7" t="s">
        <v>142</v>
      </c>
      <c r="AT137" s="227" t="s">
        <v>137</v>
      </c>
      <c r="AU137" s="227" t="s">
        <v>89</v>
      </c>
      <c r="AY137" s="15" t="s">
        <v>135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5" t="s">
        <v>87</v>
      </c>
      <c r="BK137" s="228">
        <f>ROUND(I137*H137,2)</f>
        <v>0</v>
      </c>
      <c r="BL137" s="15" t="s">
        <v>142</v>
      </c>
      <c r="BM137" s="227" t="s">
        <v>520</v>
      </c>
    </row>
    <row r="138" s="13" customFormat="1">
      <c r="A138" s="13"/>
      <c r="B138" s="229"/>
      <c r="C138" s="230"/>
      <c r="D138" s="231" t="s">
        <v>144</v>
      </c>
      <c r="E138" s="232" t="s">
        <v>1</v>
      </c>
      <c r="F138" s="233" t="s">
        <v>521</v>
      </c>
      <c r="G138" s="230"/>
      <c r="H138" s="234">
        <v>173.72200000000001</v>
      </c>
      <c r="I138" s="235"/>
      <c r="J138" s="230"/>
      <c r="K138" s="230"/>
      <c r="L138" s="236"/>
      <c r="M138" s="237"/>
      <c r="N138" s="238"/>
      <c r="O138" s="238"/>
      <c r="P138" s="238"/>
      <c r="Q138" s="238"/>
      <c r="R138" s="238"/>
      <c r="S138" s="238"/>
      <c r="T138" s="23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0" t="s">
        <v>144</v>
      </c>
      <c r="AU138" s="240" t="s">
        <v>89</v>
      </c>
      <c r="AV138" s="13" t="s">
        <v>89</v>
      </c>
      <c r="AW138" s="13" t="s">
        <v>36</v>
      </c>
      <c r="AX138" s="13" t="s">
        <v>87</v>
      </c>
      <c r="AY138" s="240" t="s">
        <v>135</v>
      </c>
    </row>
    <row r="139" s="2" customFormat="1" ht="33" customHeight="1">
      <c r="A139" s="36"/>
      <c r="B139" s="37"/>
      <c r="C139" s="216" t="s">
        <v>157</v>
      </c>
      <c r="D139" s="216" t="s">
        <v>137</v>
      </c>
      <c r="E139" s="217" t="s">
        <v>198</v>
      </c>
      <c r="F139" s="218" t="s">
        <v>199</v>
      </c>
      <c r="G139" s="219" t="s">
        <v>169</v>
      </c>
      <c r="H139" s="220">
        <v>198.54400000000001</v>
      </c>
      <c r="I139" s="221"/>
      <c r="J139" s="222">
        <f>ROUND(I139*H139,2)</f>
        <v>0</v>
      </c>
      <c r="K139" s="218" t="s">
        <v>141</v>
      </c>
      <c r="L139" s="42"/>
      <c r="M139" s="223" t="s">
        <v>1</v>
      </c>
      <c r="N139" s="224" t="s">
        <v>44</v>
      </c>
      <c r="O139" s="89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7" t="s">
        <v>142</v>
      </c>
      <c r="AT139" s="227" t="s">
        <v>137</v>
      </c>
      <c r="AU139" s="227" t="s">
        <v>89</v>
      </c>
      <c r="AY139" s="15" t="s">
        <v>135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5" t="s">
        <v>87</v>
      </c>
      <c r="BK139" s="228">
        <f>ROUND(I139*H139,2)</f>
        <v>0</v>
      </c>
      <c r="BL139" s="15" t="s">
        <v>142</v>
      </c>
      <c r="BM139" s="227" t="s">
        <v>522</v>
      </c>
    </row>
    <row r="140" s="13" customFormat="1">
      <c r="A140" s="13"/>
      <c r="B140" s="229"/>
      <c r="C140" s="230"/>
      <c r="D140" s="231" t="s">
        <v>144</v>
      </c>
      <c r="E140" s="232" t="s">
        <v>1</v>
      </c>
      <c r="F140" s="233" t="s">
        <v>523</v>
      </c>
      <c r="G140" s="230"/>
      <c r="H140" s="234">
        <v>198.54400000000001</v>
      </c>
      <c r="I140" s="235"/>
      <c r="J140" s="230"/>
      <c r="K140" s="230"/>
      <c r="L140" s="236"/>
      <c r="M140" s="237"/>
      <c r="N140" s="238"/>
      <c r="O140" s="238"/>
      <c r="P140" s="238"/>
      <c r="Q140" s="238"/>
      <c r="R140" s="238"/>
      <c r="S140" s="238"/>
      <c r="T140" s="23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0" t="s">
        <v>144</v>
      </c>
      <c r="AU140" s="240" t="s">
        <v>89</v>
      </c>
      <c r="AV140" s="13" t="s">
        <v>89</v>
      </c>
      <c r="AW140" s="13" t="s">
        <v>36</v>
      </c>
      <c r="AX140" s="13" t="s">
        <v>87</v>
      </c>
      <c r="AY140" s="240" t="s">
        <v>135</v>
      </c>
    </row>
    <row r="141" s="2" customFormat="1" ht="24.15" customHeight="1">
      <c r="A141" s="36"/>
      <c r="B141" s="37"/>
      <c r="C141" s="216" t="s">
        <v>161</v>
      </c>
      <c r="D141" s="216" t="s">
        <v>137</v>
      </c>
      <c r="E141" s="217" t="s">
        <v>204</v>
      </c>
      <c r="F141" s="218" t="s">
        <v>205</v>
      </c>
      <c r="G141" s="219" t="s">
        <v>169</v>
      </c>
      <c r="H141" s="220">
        <v>86.861000000000004</v>
      </c>
      <c r="I141" s="221"/>
      <c r="J141" s="222">
        <f>ROUND(I141*H141,2)</f>
        <v>0</v>
      </c>
      <c r="K141" s="218" t="s">
        <v>141</v>
      </c>
      <c r="L141" s="42"/>
      <c r="M141" s="223" t="s">
        <v>1</v>
      </c>
      <c r="N141" s="224" t="s">
        <v>44</v>
      </c>
      <c r="O141" s="89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7" t="s">
        <v>142</v>
      </c>
      <c r="AT141" s="227" t="s">
        <v>137</v>
      </c>
      <c r="AU141" s="227" t="s">
        <v>89</v>
      </c>
      <c r="AY141" s="15" t="s">
        <v>135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5" t="s">
        <v>87</v>
      </c>
      <c r="BK141" s="228">
        <f>ROUND(I141*H141,2)</f>
        <v>0</v>
      </c>
      <c r="BL141" s="15" t="s">
        <v>142</v>
      </c>
      <c r="BM141" s="227" t="s">
        <v>524</v>
      </c>
    </row>
    <row r="142" s="2" customFormat="1">
      <c r="A142" s="36"/>
      <c r="B142" s="37"/>
      <c r="C142" s="38"/>
      <c r="D142" s="231" t="s">
        <v>171</v>
      </c>
      <c r="E142" s="38"/>
      <c r="F142" s="241" t="s">
        <v>207</v>
      </c>
      <c r="G142" s="38"/>
      <c r="H142" s="38"/>
      <c r="I142" s="242"/>
      <c r="J142" s="38"/>
      <c r="K142" s="38"/>
      <c r="L142" s="42"/>
      <c r="M142" s="243"/>
      <c r="N142" s="244"/>
      <c r="O142" s="89"/>
      <c r="P142" s="89"/>
      <c r="Q142" s="89"/>
      <c r="R142" s="89"/>
      <c r="S142" s="89"/>
      <c r="T142" s="90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171</v>
      </c>
      <c r="AU142" s="15" t="s">
        <v>89</v>
      </c>
    </row>
    <row r="143" s="2" customFormat="1" ht="24.15" customHeight="1">
      <c r="A143" s="36"/>
      <c r="B143" s="37"/>
      <c r="C143" s="216" t="s">
        <v>166</v>
      </c>
      <c r="D143" s="216" t="s">
        <v>137</v>
      </c>
      <c r="E143" s="217" t="s">
        <v>209</v>
      </c>
      <c r="F143" s="218" t="s">
        <v>210</v>
      </c>
      <c r="G143" s="219" t="s">
        <v>169</v>
      </c>
      <c r="H143" s="220">
        <v>86.861000000000004</v>
      </c>
      <c r="I143" s="221"/>
      <c r="J143" s="222">
        <f>ROUND(I143*H143,2)</f>
        <v>0</v>
      </c>
      <c r="K143" s="218" t="s">
        <v>141</v>
      </c>
      <c r="L143" s="42"/>
      <c r="M143" s="223" t="s">
        <v>1</v>
      </c>
      <c r="N143" s="224" t="s">
        <v>44</v>
      </c>
      <c r="O143" s="89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7" t="s">
        <v>142</v>
      </c>
      <c r="AT143" s="227" t="s">
        <v>137</v>
      </c>
      <c r="AU143" s="227" t="s">
        <v>89</v>
      </c>
      <c r="AY143" s="15" t="s">
        <v>135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5" t="s">
        <v>87</v>
      </c>
      <c r="BK143" s="228">
        <f>ROUND(I143*H143,2)</f>
        <v>0</v>
      </c>
      <c r="BL143" s="15" t="s">
        <v>142</v>
      </c>
      <c r="BM143" s="227" t="s">
        <v>525</v>
      </c>
    </row>
    <row r="144" s="2" customFormat="1" ht="16.5" customHeight="1">
      <c r="A144" s="36"/>
      <c r="B144" s="37"/>
      <c r="C144" s="216" t="s">
        <v>173</v>
      </c>
      <c r="D144" s="216" t="s">
        <v>137</v>
      </c>
      <c r="E144" s="217" t="s">
        <v>213</v>
      </c>
      <c r="F144" s="218" t="s">
        <v>214</v>
      </c>
      <c r="G144" s="219" t="s">
        <v>169</v>
      </c>
      <c r="H144" s="220">
        <v>285.40499999999997</v>
      </c>
      <c r="I144" s="221"/>
      <c r="J144" s="222">
        <f>ROUND(I144*H144,2)</f>
        <v>0</v>
      </c>
      <c r="K144" s="218" t="s">
        <v>141</v>
      </c>
      <c r="L144" s="42"/>
      <c r="M144" s="223" t="s">
        <v>1</v>
      </c>
      <c r="N144" s="224" t="s">
        <v>44</v>
      </c>
      <c r="O144" s="89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7" t="s">
        <v>142</v>
      </c>
      <c r="AT144" s="227" t="s">
        <v>137</v>
      </c>
      <c r="AU144" s="227" t="s">
        <v>89</v>
      </c>
      <c r="AY144" s="15" t="s">
        <v>135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5" t="s">
        <v>87</v>
      </c>
      <c r="BK144" s="228">
        <f>ROUND(I144*H144,2)</f>
        <v>0</v>
      </c>
      <c r="BL144" s="15" t="s">
        <v>142</v>
      </c>
      <c r="BM144" s="227" t="s">
        <v>526</v>
      </c>
    </row>
    <row r="145" s="13" customFormat="1">
      <c r="A145" s="13"/>
      <c r="B145" s="229"/>
      <c r="C145" s="230"/>
      <c r="D145" s="231" t="s">
        <v>144</v>
      </c>
      <c r="E145" s="232" t="s">
        <v>1</v>
      </c>
      <c r="F145" s="233" t="s">
        <v>527</v>
      </c>
      <c r="G145" s="230"/>
      <c r="H145" s="234">
        <v>285.40499999999997</v>
      </c>
      <c r="I145" s="235"/>
      <c r="J145" s="230"/>
      <c r="K145" s="230"/>
      <c r="L145" s="236"/>
      <c r="M145" s="237"/>
      <c r="N145" s="238"/>
      <c r="O145" s="238"/>
      <c r="P145" s="238"/>
      <c r="Q145" s="238"/>
      <c r="R145" s="238"/>
      <c r="S145" s="238"/>
      <c r="T145" s="23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0" t="s">
        <v>144</v>
      </c>
      <c r="AU145" s="240" t="s">
        <v>89</v>
      </c>
      <c r="AV145" s="13" t="s">
        <v>89</v>
      </c>
      <c r="AW145" s="13" t="s">
        <v>36</v>
      </c>
      <c r="AX145" s="13" t="s">
        <v>87</v>
      </c>
      <c r="AY145" s="240" t="s">
        <v>135</v>
      </c>
    </row>
    <row r="146" s="2" customFormat="1" ht="24.15" customHeight="1">
      <c r="A146" s="36"/>
      <c r="B146" s="37"/>
      <c r="C146" s="216" t="s">
        <v>178</v>
      </c>
      <c r="D146" s="216" t="s">
        <v>137</v>
      </c>
      <c r="E146" s="217" t="s">
        <v>220</v>
      </c>
      <c r="F146" s="218" t="s">
        <v>221</v>
      </c>
      <c r="G146" s="219" t="s">
        <v>169</v>
      </c>
      <c r="H146" s="220">
        <v>97.293999999999997</v>
      </c>
      <c r="I146" s="221"/>
      <c r="J146" s="222">
        <f>ROUND(I146*H146,2)</f>
        <v>0</v>
      </c>
      <c r="K146" s="218" t="s">
        <v>141</v>
      </c>
      <c r="L146" s="42"/>
      <c r="M146" s="223" t="s">
        <v>1</v>
      </c>
      <c r="N146" s="224" t="s">
        <v>44</v>
      </c>
      <c r="O146" s="89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7" t="s">
        <v>142</v>
      </c>
      <c r="AT146" s="227" t="s">
        <v>137</v>
      </c>
      <c r="AU146" s="227" t="s">
        <v>89</v>
      </c>
      <c r="AY146" s="15" t="s">
        <v>135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5" t="s">
        <v>87</v>
      </c>
      <c r="BK146" s="228">
        <f>ROUND(I146*H146,2)</f>
        <v>0</v>
      </c>
      <c r="BL146" s="15" t="s">
        <v>142</v>
      </c>
      <c r="BM146" s="227" t="s">
        <v>528</v>
      </c>
    </row>
    <row r="147" s="13" customFormat="1">
      <c r="A147" s="13"/>
      <c r="B147" s="229"/>
      <c r="C147" s="230"/>
      <c r="D147" s="231" t="s">
        <v>144</v>
      </c>
      <c r="E147" s="232" t="s">
        <v>1</v>
      </c>
      <c r="F147" s="233" t="s">
        <v>529</v>
      </c>
      <c r="G147" s="230"/>
      <c r="H147" s="234">
        <v>97.293999999999997</v>
      </c>
      <c r="I147" s="235"/>
      <c r="J147" s="230"/>
      <c r="K147" s="230"/>
      <c r="L147" s="236"/>
      <c r="M147" s="237"/>
      <c r="N147" s="238"/>
      <c r="O147" s="238"/>
      <c r="P147" s="238"/>
      <c r="Q147" s="238"/>
      <c r="R147" s="238"/>
      <c r="S147" s="238"/>
      <c r="T147" s="23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0" t="s">
        <v>144</v>
      </c>
      <c r="AU147" s="240" t="s">
        <v>89</v>
      </c>
      <c r="AV147" s="13" t="s">
        <v>89</v>
      </c>
      <c r="AW147" s="13" t="s">
        <v>36</v>
      </c>
      <c r="AX147" s="13" t="s">
        <v>87</v>
      </c>
      <c r="AY147" s="240" t="s">
        <v>135</v>
      </c>
    </row>
    <row r="148" s="2" customFormat="1" ht="24.15" customHeight="1">
      <c r="A148" s="36"/>
      <c r="B148" s="37"/>
      <c r="C148" s="216" t="s">
        <v>182</v>
      </c>
      <c r="D148" s="216" t="s">
        <v>137</v>
      </c>
      <c r="E148" s="217" t="s">
        <v>225</v>
      </c>
      <c r="F148" s="218" t="s">
        <v>226</v>
      </c>
      <c r="G148" s="219" t="s">
        <v>140</v>
      </c>
      <c r="H148" s="220">
        <v>648.62400000000002</v>
      </c>
      <c r="I148" s="221"/>
      <c r="J148" s="222">
        <f>ROUND(I148*H148,2)</f>
        <v>0</v>
      </c>
      <c r="K148" s="218" t="s">
        <v>141</v>
      </c>
      <c r="L148" s="42"/>
      <c r="M148" s="223" t="s">
        <v>1</v>
      </c>
      <c r="N148" s="224" t="s">
        <v>44</v>
      </c>
      <c r="O148" s="89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7" t="s">
        <v>142</v>
      </c>
      <c r="AT148" s="227" t="s">
        <v>137</v>
      </c>
      <c r="AU148" s="227" t="s">
        <v>89</v>
      </c>
      <c r="AY148" s="15" t="s">
        <v>135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5" t="s">
        <v>87</v>
      </c>
      <c r="BK148" s="228">
        <f>ROUND(I148*H148,2)</f>
        <v>0</v>
      </c>
      <c r="BL148" s="15" t="s">
        <v>142</v>
      </c>
      <c r="BM148" s="227" t="s">
        <v>530</v>
      </c>
    </row>
    <row r="149" s="13" customFormat="1">
      <c r="A149" s="13"/>
      <c r="B149" s="229"/>
      <c r="C149" s="230"/>
      <c r="D149" s="231" t="s">
        <v>144</v>
      </c>
      <c r="E149" s="232" t="s">
        <v>1</v>
      </c>
      <c r="F149" s="233" t="s">
        <v>531</v>
      </c>
      <c r="G149" s="230"/>
      <c r="H149" s="234">
        <v>648.62400000000002</v>
      </c>
      <c r="I149" s="235"/>
      <c r="J149" s="230"/>
      <c r="K149" s="230"/>
      <c r="L149" s="236"/>
      <c r="M149" s="237"/>
      <c r="N149" s="238"/>
      <c r="O149" s="238"/>
      <c r="P149" s="238"/>
      <c r="Q149" s="238"/>
      <c r="R149" s="238"/>
      <c r="S149" s="238"/>
      <c r="T149" s="23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0" t="s">
        <v>144</v>
      </c>
      <c r="AU149" s="240" t="s">
        <v>89</v>
      </c>
      <c r="AV149" s="13" t="s">
        <v>89</v>
      </c>
      <c r="AW149" s="13" t="s">
        <v>36</v>
      </c>
      <c r="AX149" s="13" t="s">
        <v>87</v>
      </c>
      <c r="AY149" s="240" t="s">
        <v>135</v>
      </c>
    </row>
    <row r="150" s="12" customFormat="1" ht="22.8" customHeight="1">
      <c r="A150" s="12"/>
      <c r="B150" s="200"/>
      <c r="C150" s="201"/>
      <c r="D150" s="202" t="s">
        <v>78</v>
      </c>
      <c r="E150" s="214" t="s">
        <v>89</v>
      </c>
      <c r="F150" s="214" t="s">
        <v>229</v>
      </c>
      <c r="G150" s="201"/>
      <c r="H150" s="201"/>
      <c r="I150" s="204"/>
      <c r="J150" s="215">
        <f>BK150</f>
        <v>0</v>
      </c>
      <c r="K150" s="201"/>
      <c r="L150" s="206"/>
      <c r="M150" s="207"/>
      <c r="N150" s="208"/>
      <c r="O150" s="208"/>
      <c r="P150" s="209">
        <f>SUM(P151:P155)</f>
        <v>0</v>
      </c>
      <c r="Q150" s="208"/>
      <c r="R150" s="209">
        <f>SUM(R151:R155)</f>
        <v>318.85612730000003</v>
      </c>
      <c r="S150" s="208"/>
      <c r="T150" s="210">
        <f>SUM(T151:T155)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1" t="s">
        <v>87</v>
      </c>
      <c r="AT150" s="212" t="s">
        <v>78</v>
      </c>
      <c r="AU150" s="212" t="s">
        <v>87</v>
      </c>
      <c r="AY150" s="211" t="s">
        <v>135</v>
      </c>
      <c r="BK150" s="213">
        <f>SUM(BK151:BK155)</f>
        <v>0</v>
      </c>
    </row>
    <row r="151" s="2" customFormat="1" ht="37.8" customHeight="1">
      <c r="A151" s="36"/>
      <c r="B151" s="37"/>
      <c r="C151" s="216" t="s">
        <v>186</v>
      </c>
      <c r="D151" s="216" t="s">
        <v>137</v>
      </c>
      <c r="E151" s="217" t="s">
        <v>230</v>
      </c>
      <c r="F151" s="218" t="s">
        <v>231</v>
      </c>
      <c r="G151" s="219" t="s">
        <v>232</v>
      </c>
      <c r="H151" s="220">
        <v>466.43000000000001</v>
      </c>
      <c r="I151" s="221"/>
      <c r="J151" s="222">
        <f>ROUND(I151*H151,2)</f>
        <v>0</v>
      </c>
      <c r="K151" s="218" t="s">
        <v>141</v>
      </c>
      <c r="L151" s="42"/>
      <c r="M151" s="223" t="s">
        <v>1</v>
      </c>
      <c r="N151" s="224" t="s">
        <v>44</v>
      </c>
      <c r="O151" s="89"/>
      <c r="P151" s="225">
        <f>O151*H151</f>
        <v>0</v>
      </c>
      <c r="Q151" s="225">
        <v>0.27411000000000002</v>
      </c>
      <c r="R151" s="225">
        <f>Q151*H151</f>
        <v>127.85312730000001</v>
      </c>
      <c r="S151" s="225">
        <v>0</v>
      </c>
      <c r="T151" s="226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7" t="s">
        <v>142</v>
      </c>
      <c r="AT151" s="227" t="s">
        <v>137</v>
      </c>
      <c r="AU151" s="227" t="s">
        <v>89</v>
      </c>
      <c r="AY151" s="15" t="s">
        <v>135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5" t="s">
        <v>87</v>
      </c>
      <c r="BK151" s="228">
        <f>ROUND(I151*H151,2)</f>
        <v>0</v>
      </c>
      <c r="BL151" s="15" t="s">
        <v>142</v>
      </c>
      <c r="BM151" s="227" t="s">
        <v>532</v>
      </c>
    </row>
    <row r="152" s="2" customFormat="1" ht="24.15" customHeight="1">
      <c r="A152" s="36"/>
      <c r="B152" s="37"/>
      <c r="C152" s="216" t="s">
        <v>191</v>
      </c>
      <c r="D152" s="216" t="s">
        <v>137</v>
      </c>
      <c r="E152" s="217" t="s">
        <v>235</v>
      </c>
      <c r="F152" s="218" t="s">
        <v>236</v>
      </c>
      <c r="G152" s="219" t="s">
        <v>232</v>
      </c>
      <c r="H152" s="220">
        <v>466.43000000000001</v>
      </c>
      <c r="I152" s="221"/>
      <c r="J152" s="222">
        <f>ROUND(I152*H152,2)</f>
        <v>0</v>
      </c>
      <c r="K152" s="218" t="s">
        <v>141</v>
      </c>
      <c r="L152" s="42"/>
      <c r="M152" s="223" t="s">
        <v>1</v>
      </c>
      <c r="N152" s="224" t="s">
        <v>44</v>
      </c>
      <c r="O152" s="89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7" t="s">
        <v>142</v>
      </c>
      <c r="AT152" s="227" t="s">
        <v>137</v>
      </c>
      <c r="AU152" s="227" t="s">
        <v>89</v>
      </c>
      <c r="AY152" s="15" t="s">
        <v>135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5" t="s">
        <v>87</v>
      </c>
      <c r="BK152" s="228">
        <f>ROUND(I152*H152,2)</f>
        <v>0</v>
      </c>
      <c r="BL152" s="15" t="s">
        <v>142</v>
      </c>
      <c r="BM152" s="227" t="s">
        <v>533</v>
      </c>
    </row>
    <row r="153" s="2" customFormat="1">
      <c r="A153" s="36"/>
      <c r="B153" s="37"/>
      <c r="C153" s="38"/>
      <c r="D153" s="231" t="s">
        <v>171</v>
      </c>
      <c r="E153" s="38"/>
      <c r="F153" s="241" t="s">
        <v>238</v>
      </c>
      <c r="G153" s="38"/>
      <c r="H153" s="38"/>
      <c r="I153" s="242"/>
      <c r="J153" s="38"/>
      <c r="K153" s="38"/>
      <c r="L153" s="42"/>
      <c r="M153" s="243"/>
      <c r="N153" s="244"/>
      <c r="O153" s="89"/>
      <c r="P153" s="89"/>
      <c r="Q153" s="89"/>
      <c r="R153" s="89"/>
      <c r="S153" s="89"/>
      <c r="T153" s="90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171</v>
      </c>
      <c r="AU153" s="15" t="s">
        <v>89</v>
      </c>
    </row>
    <row r="154" s="2" customFormat="1" ht="16.5" customHeight="1">
      <c r="A154" s="36"/>
      <c r="B154" s="37"/>
      <c r="C154" s="245" t="s">
        <v>197</v>
      </c>
      <c r="D154" s="245" t="s">
        <v>240</v>
      </c>
      <c r="E154" s="246" t="s">
        <v>241</v>
      </c>
      <c r="F154" s="247" t="s">
        <v>242</v>
      </c>
      <c r="G154" s="248" t="s">
        <v>243</v>
      </c>
      <c r="H154" s="249">
        <v>191.00299999999999</v>
      </c>
      <c r="I154" s="250"/>
      <c r="J154" s="251">
        <f>ROUND(I154*H154,2)</f>
        <v>0</v>
      </c>
      <c r="K154" s="247" t="s">
        <v>141</v>
      </c>
      <c r="L154" s="252"/>
      <c r="M154" s="253" t="s">
        <v>1</v>
      </c>
      <c r="N154" s="254" t="s">
        <v>44</v>
      </c>
      <c r="O154" s="89"/>
      <c r="P154" s="225">
        <f>O154*H154</f>
        <v>0</v>
      </c>
      <c r="Q154" s="225">
        <v>1</v>
      </c>
      <c r="R154" s="225">
        <f>Q154*H154</f>
        <v>191.00299999999999</v>
      </c>
      <c r="S154" s="225">
        <v>0</v>
      </c>
      <c r="T154" s="226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7" t="s">
        <v>173</v>
      </c>
      <c r="AT154" s="227" t="s">
        <v>240</v>
      </c>
      <c r="AU154" s="227" t="s">
        <v>89</v>
      </c>
      <c r="AY154" s="15" t="s">
        <v>135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5" t="s">
        <v>87</v>
      </c>
      <c r="BK154" s="228">
        <f>ROUND(I154*H154,2)</f>
        <v>0</v>
      </c>
      <c r="BL154" s="15" t="s">
        <v>142</v>
      </c>
      <c r="BM154" s="227" t="s">
        <v>534</v>
      </c>
    </row>
    <row r="155" s="13" customFormat="1">
      <c r="A155" s="13"/>
      <c r="B155" s="229"/>
      <c r="C155" s="230"/>
      <c r="D155" s="231" t="s">
        <v>144</v>
      </c>
      <c r="E155" s="232" t="s">
        <v>1</v>
      </c>
      <c r="F155" s="233" t="s">
        <v>535</v>
      </c>
      <c r="G155" s="230"/>
      <c r="H155" s="234">
        <v>191.00299999999999</v>
      </c>
      <c r="I155" s="235"/>
      <c r="J155" s="230"/>
      <c r="K155" s="230"/>
      <c r="L155" s="236"/>
      <c r="M155" s="237"/>
      <c r="N155" s="238"/>
      <c r="O155" s="238"/>
      <c r="P155" s="238"/>
      <c r="Q155" s="238"/>
      <c r="R155" s="238"/>
      <c r="S155" s="238"/>
      <c r="T155" s="23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0" t="s">
        <v>144</v>
      </c>
      <c r="AU155" s="240" t="s">
        <v>89</v>
      </c>
      <c r="AV155" s="13" t="s">
        <v>89</v>
      </c>
      <c r="AW155" s="13" t="s">
        <v>36</v>
      </c>
      <c r="AX155" s="13" t="s">
        <v>87</v>
      </c>
      <c r="AY155" s="240" t="s">
        <v>135</v>
      </c>
    </row>
    <row r="156" s="12" customFormat="1" ht="22.8" customHeight="1">
      <c r="A156" s="12"/>
      <c r="B156" s="200"/>
      <c r="C156" s="201"/>
      <c r="D156" s="202" t="s">
        <v>78</v>
      </c>
      <c r="E156" s="214" t="s">
        <v>157</v>
      </c>
      <c r="F156" s="214" t="s">
        <v>275</v>
      </c>
      <c r="G156" s="201"/>
      <c r="H156" s="201"/>
      <c r="I156" s="204"/>
      <c r="J156" s="215">
        <f>BK156</f>
        <v>0</v>
      </c>
      <c r="K156" s="201"/>
      <c r="L156" s="206"/>
      <c r="M156" s="207"/>
      <c r="N156" s="208"/>
      <c r="O156" s="208"/>
      <c r="P156" s="209">
        <f>SUM(P157:P167)</f>
        <v>0</v>
      </c>
      <c r="Q156" s="208"/>
      <c r="R156" s="209">
        <f>SUM(R157:R167)</f>
        <v>636.13206879999996</v>
      </c>
      <c r="S156" s="208"/>
      <c r="T156" s="210">
        <f>SUM(T157:T167)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1" t="s">
        <v>87</v>
      </c>
      <c r="AT156" s="212" t="s">
        <v>78</v>
      </c>
      <c r="AU156" s="212" t="s">
        <v>87</v>
      </c>
      <c r="AY156" s="211" t="s">
        <v>135</v>
      </c>
      <c r="BK156" s="213">
        <f>SUM(BK157:BK167)</f>
        <v>0</v>
      </c>
    </row>
    <row r="157" s="2" customFormat="1" ht="16.5" customHeight="1">
      <c r="A157" s="36"/>
      <c r="B157" s="37"/>
      <c r="C157" s="216" t="s">
        <v>202</v>
      </c>
      <c r="D157" s="216" t="s">
        <v>137</v>
      </c>
      <c r="E157" s="217" t="s">
        <v>285</v>
      </c>
      <c r="F157" s="218" t="s">
        <v>286</v>
      </c>
      <c r="G157" s="219" t="s">
        <v>140</v>
      </c>
      <c r="H157" s="220">
        <v>609.93799999999999</v>
      </c>
      <c r="I157" s="221"/>
      <c r="J157" s="222">
        <f>ROUND(I157*H157,2)</f>
        <v>0</v>
      </c>
      <c r="K157" s="218" t="s">
        <v>141</v>
      </c>
      <c r="L157" s="42"/>
      <c r="M157" s="223" t="s">
        <v>1</v>
      </c>
      <c r="N157" s="224" t="s">
        <v>44</v>
      </c>
      <c r="O157" s="89"/>
      <c r="P157" s="225">
        <f>O157*H157</f>
        <v>0</v>
      </c>
      <c r="Q157" s="225">
        <v>0.34499999999999997</v>
      </c>
      <c r="R157" s="225">
        <f>Q157*H157</f>
        <v>210.42860999999999</v>
      </c>
      <c r="S157" s="225">
        <v>0</v>
      </c>
      <c r="T157" s="226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27" t="s">
        <v>142</v>
      </c>
      <c r="AT157" s="227" t="s">
        <v>137</v>
      </c>
      <c r="AU157" s="227" t="s">
        <v>89</v>
      </c>
      <c r="AY157" s="15" t="s">
        <v>135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5" t="s">
        <v>87</v>
      </c>
      <c r="BK157" s="228">
        <f>ROUND(I157*H157,2)</f>
        <v>0</v>
      </c>
      <c r="BL157" s="15" t="s">
        <v>142</v>
      </c>
      <c r="BM157" s="227" t="s">
        <v>536</v>
      </c>
    </row>
    <row r="158" s="13" customFormat="1">
      <c r="A158" s="13"/>
      <c r="B158" s="229"/>
      <c r="C158" s="230"/>
      <c r="D158" s="231" t="s">
        <v>144</v>
      </c>
      <c r="E158" s="232" t="s">
        <v>1</v>
      </c>
      <c r="F158" s="233" t="s">
        <v>537</v>
      </c>
      <c r="G158" s="230"/>
      <c r="H158" s="234">
        <v>609.93799999999999</v>
      </c>
      <c r="I158" s="235"/>
      <c r="J158" s="230"/>
      <c r="K158" s="230"/>
      <c r="L158" s="236"/>
      <c r="M158" s="237"/>
      <c r="N158" s="238"/>
      <c r="O158" s="238"/>
      <c r="P158" s="238"/>
      <c r="Q158" s="238"/>
      <c r="R158" s="238"/>
      <c r="S158" s="238"/>
      <c r="T158" s="23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0" t="s">
        <v>144</v>
      </c>
      <c r="AU158" s="240" t="s">
        <v>89</v>
      </c>
      <c r="AV158" s="13" t="s">
        <v>89</v>
      </c>
      <c r="AW158" s="13" t="s">
        <v>36</v>
      </c>
      <c r="AX158" s="13" t="s">
        <v>87</v>
      </c>
      <c r="AY158" s="240" t="s">
        <v>135</v>
      </c>
    </row>
    <row r="159" s="2" customFormat="1" ht="16.5" customHeight="1">
      <c r="A159" s="36"/>
      <c r="B159" s="37"/>
      <c r="C159" s="216" t="s">
        <v>8</v>
      </c>
      <c r="D159" s="216" t="s">
        <v>137</v>
      </c>
      <c r="E159" s="217" t="s">
        <v>285</v>
      </c>
      <c r="F159" s="218" t="s">
        <v>286</v>
      </c>
      <c r="G159" s="219" t="s">
        <v>140</v>
      </c>
      <c r="H159" s="220">
        <v>648.62400000000002</v>
      </c>
      <c r="I159" s="221"/>
      <c r="J159" s="222">
        <f>ROUND(I159*H159,2)</f>
        <v>0</v>
      </c>
      <c r="K159" s="218" t="s">
        <v>141</v>
      </c>
      <c r="L159" s="42"/>
      <c r="M159" s="223" t="s">
        <v>1</v>
      </c>
      <c r="N159" s="224" t="s">
        <v>44</v>
      </c>
      <c r="O159" s="89"/>
      <c r="P159" s="225">
        <f>O159*H159</f>
        <v>0</v>
      </c>
      <c r="Q159" s="225">
        <v>0.34499999999999997</v>
      </c>
      <c r="R159" s="225">
        <f>Q159*H159</f>
        <v>223.77527999999998</v>
      </c>
      <c r="S159" s="225">
        <v>0</v>
      </c>
      <c r="T159" s="226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27" t="s">
        <v>142</v>
      </c>
      <c r="AT159" s="227" t="s">
        <v>137</v>
      </c>
      <c r="AU159" s="227" t="s">
        <v>89</v>
      </c>
      <c r="AY159" s="15" t="s">
        <v>135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5" t="s">
        <v>87</v>
      </c>
      <c r="BK159" s="228">
        <f>ROUND(I159*H159,2)</f>
        <v>0</v>
      </c>
      <c r="BL159" s="15" t="s">
        <v>142</v>
      </c>
      <c r="BM159" s="227" t="s">
        <v>538</v>
      </c>
    </row>
    <row r="160" s="13" customFormat="1">
      <c r="A160" s="13"/>
      <c r="B160" s="229"/>
      <c r="C160" s="230"/>
      <c r="D160" s="231" t="s">
        <v>144</v>
      </c>
      <c r="E160" s="232" t="s">
        <v>1</v>
      </c>
      <c r="F160" s="233" t="s">
        <v>531</v>
      </c>
      <c r="G160" s="230"/>
      <c r="H160" s="234">
        <v>648.62400000000002</v>
      </c>
      <c r="I160" s="235"/>
      <c r="J160" s="230"/>
      <c r="K160" s="230"/>
      <c r="L160" s="236"/>
      <c r="M160" s="237"/>
      <c r="N160" s="238"/>
      <c r="O160" s="238"/>
      <c r="P160" s="238"/>
      <c r="Q160" s="238"/>
      <c r="R160" s="238"/>
      <c r="S160" s="238"/>
      <c r="T160" s="23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0" t="s">
        <v>144</v>
      </c>
      <c r="AU160" s="240" t="s">
        <v>89</v>
      </c>
      <c r="AV160" s="13" t="s">
        <v>89</v>
      </c>
      <c r="AW160" s="13" t="s">
        <v>36</v>
      </c>
      <c r="AX160" s="13" t="s">
        <v>87</v>
      </c>
      <c r="AY160" s="240" t="s">
        <v>135</v>
      </c>
    </row>
    <row r="161" s="2" customFormat="1" ht="16.5" customHeight="1">
      <c r="A161" s="36"/>
      <c r="B161" s="37"/>
      <c r="C161" s="216" t="s">
        <v>208</v>
      </c>
      <c r="D161" s="216" t="s">
        <v>137</v>
      </c>
      <c r="E161" s="217" t="s">
        <v>299</v>
      </c>
      <c r="F161" s="218" t="s">
        <v>300</v>
      </c>
      <c r="G161" s="219" t="s">
        <v>140</v>
      </c>
      <c r="H161" s="220">
        <v>268.31999999999999</v>
      </c>
      <c r="I161" s="221"/>
      <c r="J161" s="222">
        <f>ROUND(I161*H161,2)</f>
        <v>0</v>
      </c>
      <c r="K161" s="218" t="s">
        <v>141</v>
      </c>
      <c r="L161" s="42"/>
      <c r="M161" s="223" t="s">
        <v>1</v>
      </c>
      <c r="N161" s="224" t="s">
        <v>44</v>
      </c>
      <c r="O161" s="89"/>
      <c r="P161" s="225">
        <f>O161*H161</f>
        <v>0</v>
      </c>
      <c r="Q161" s="225">
        <v>0.23000000000000001</v>
      </c>
      <c r="R161" s="225">
        <f>Q161*H161</f>
        <v>61.7136</v>
      </c>
      <c r="S161" s="225">
        <v>0</v>
      </c>
      <c r="T161" s="226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27" t="s">
        <v>142</v>
      </c>
      <c r="AT161" s="227" t="s">
        <v>137</v>
      </c>
      <c r="AU161" s="227" t="s">
        <v>89</v>
      </c>
      <c r="AY161" s="15" t="s">
        <v>135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5" t="s">
        <v>87</v>
      </c>
      <c r="BK161" s="228">
        <f>ROUND(I161*H161,2)</f>
        <v>0</v>
      </c>
      <c r="BL161" s="15" t="s">
        <v>142</v>
      </c>
      <c r="BM161" s="227" t="s">
        <v>539</v>
      </c>
    </row>
    <row r="162" s="2" customFormat="1" ht="24.15" customHeight="1">
      <c r="A162" s="36"/>
      <c r="B162" s="37"/>
      <c r="C162" s="216" t="s">
        <v>212</v>
      </c>
      <c r="D162" s="216" t="s">
        <v>137</v>
      </c>
      <c r="E162" s="217" t="s">
        <v>303</v>
      </c>
      <c r="F162" s="218" t="s">
        <v>304</v>
      </c>
      <c r="G162" s="219" t="s">
        <v>140</v>
      </c>
      <c r="H162" s="220">
        <v>502.42000000000002</v>
      </c>
      <c r="I162" s="221"/>
      <c r="J162" s="222">
        <f>ROUND(I162*H162,2)</f>
        <v>0</v>
      </c>
      <c r="K162" s="218" t="s">
        <v>141</v>
      </c>
      <c r="L162" s="42"/>
      <c r="M162" s="223" t="s">
        <v>1</v>
      </c>
      <c r="N162" s="224" t="s">
        <v>44</v>
      </c>
      <c r="O162" s="89"/>
      <c r="P162" s="225">
        <f>O162*H162</f>
        <v>0</v>
      </c>
      <c r="Q162" s="225">
        <v>0.019720000000000001</v>
      </c>
      <c r="R162" s="225">
        <f>Q162*H162</f>
        <v>9.9077224000000008</v>
      </c>
      <c r="S162" s="225">
        <v>0</v>
      </c>
      <c r="T162" s="226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27" t="s">
        <v>142</v>
      </c>
      <c r="AT162" s="227" t="s">
        <v>137</v>
      </c>
      <c r="AU162" s="227" t="s">
        <v>89</v>
      </c>
      <c r="AY162" s="15" t="s">
        <v>135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5" t="s">
        <v>87</v>
      </c>
      <c r="BK162" s="228">
        <f>ROUND(I162*H162,2)</f>
        <v>0</v>
      </c>
      <c r="BL162" s="15" t="s">
        <v>142</v>
      </c>
      <c r="BM162" s="227" t="s">
        <v>540</v>
      </c>
    </row>
    <row r="163" s="13" customFormat="1">
      <c r="A163" s="13"/>
      <c r="B163" s="229"/>
      <c r="C163" s="230"/>
      <c r="D163" s="231" t="s">
        <v>144</v>
      </c>
      <c r="E163" s="232" t="s">
        <v>1</v>
      </c>
      <c r="F163" s="233" t="s">
        <v>541</v>
      </c>
      <c r="G163" s="230"/>
      <c r="H163" s="234">
        <v>502.42000000000002</v>
      </c>
      <c r="I163" s="235"/>
      <c r="J163" s="230"/>
      <c r="K163" s="230"/>
      <c r="L163" s="236"/>
      <c r="M163" s="237"/>
      <c r="N163" s="238"/>
      <c r="O163" s="238"/>
      <c r="P163" s="238"/>
      <c r="Q163" s="238"/>
      <c r="R163" s="238"/>
      <c r="S163" s="238"/>
      <c r="T163" s="23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0" t="s">
        <v>144</v>
      </c>
      <c r="AU163" s="240" t="s">
        <v>89</v>
      </c>
      <c r="AV163" s="13" t="s">
        <v>89</v>
      </c>
      <c r="AW163" s="13" t="s">
        <v>36</v>
      </c>
      <c r="AX163" s="13" t="s">
        <v>87</v>
      </c>
      <c r="AY163" s="240" t="s">
        <v>135</v>
      </c>
    </row>
    <row r="164" s="2" customFormat="1" ht="24.15" customHeight="1">
      <c r="A164" s="36"/>
      <c r="B164" s="37"/>
      <c r="C164" s="216" t="s">
        <v>217</v>
      </c>
      <c r="D164" s="216" t="s">
        <v>137</v>
      </c>
      <c r="E164" s="217" t="s">
        <v>308</v>
      </c>
      <c r="F164" s="218" t="s">
        <v>309</v>
      </c>
      <c r="G164" s="219" t="s">
        <v>140</v>
      </c>
      <c r="H164" s="220">
        <v>502.42000000000002</v>
      </c>
      <c r="I164" s="221"/>
      <c r="J164" s="222">
        <f>ROUND(I164*H164,2)</f>
        <v>0</v>
      </c>
      <c r="K164" s="218" t="s">
        <v>141</v>
      </c>
      <c r="L164" s="42"/>
      <c r="M164" s="223" t="s">
        <v>1</v>
      </c>
      <c r="N164" s="224" t="s">
        <v>44</v>
      </c>
      <c r="O164" s="89"/>
      <c r="P164" s="225">
        <f>O164*H164</f>
        <v>0</v>
      </c>
      <c r="Q164" s="225">
        <v>0.023939999999999999</v>
      </c>
      <c r="R164" s="225">
        <f>Q164*H164</f>
        <v>12.027934800000001</v>
      </c>
      <c r="S164" s="225">
        <v>0</v>
      </c>
      <c r="T164" s="226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27" t="s">
        <v>142</v>
      </c>
      <c r="AT164" s="227" t="s">
        <v>137</v>
      </c>
      <c r="AU164" s="227" t="s">
        <v>89</v>
      </c>
      <c r="AY164" s="15" t="s">
        <v>135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5" t="s">
        <v>87</v>
      </c>
      <c r="BK164" s="228">
        <f>ROUND(I164*H164,2)</f>
        <v>0</v>
      </c>
      <c r="BL164" s="15" t="s">
        <v>142</v>
      </c>
      <c r="BM164" s="227" t="s">
        <v>542</v>
      </c>
    </row>
    <row r="165" s="13" customFormat="1">
      <c r="A165" s="13"/>
      <c r="B165" s="229"/>
      <c r="C165" s="230"/>
      <c r="D165" s="231" t="s">
        <v>144</v>
      </c>
      <c r="E165" s="232" t="s">
        <v>1</v>
      </c>
      <c r="F165" s="233" t="s">
        <v>541</v>
      </c>
      <c r="G165" s="230"/>
      <c r="H165" s="234">
        <v>502.42000000000002</v>
      </c>
      <c r="I165" s="235"/>
      <c r="J165" s="230"/>
      <c r="K165" s="230"/>
      <c r="L165" s="236"/>
      <c r="M165" s="237"/>
      <c r="N165" s="238"/>
      <c r="O165" s="238"/>
      <c r="P165" s="238"/>
      <c r="Q165" s="238"/>
      <c r="R165" s="238"/>
      <c r="S165" s="238"/>
      <c r="T165" s="23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0" t="s">
        <v>144</v>
      </c>
      <c r="AU165" s="240" t="s">
        <v>89</v>
      </c>
      <c r="AV165" s="13" t="s">
        <v>89</v>
      </c>
      <c r="AW165" s="13" t="s">
        <v>36</v>
      </c>
      <c r="AX165" s="13" t="s">
        <v>87</v>
      </c>
      <c r="AY165" s="240" t="s">
        <v>135</v>
      </c>
    </row>
    <row r="166" s="2" customFormat="1" ht="16.5" customHeight="1">
      <c r="A166" s="36"/>
      <c r="B166" s="37"/>
      <c r="C166" s="216" t="s">
        <v>219</v>
      </c>
      <c r="D166" s="216" t="s">
        <v>137</v>
      </c>
      <c r="E166" s="217" t="s">
        <v>312</v>
      </c>
      <c r="F166" s="218" t="s">
        <v>313</v>
      </c>
      <c r="G166" s="219" t="s">
        <v>140</v>
      </c>
      <c r="H166" s="220">
        <v>521.51199999999994</v>
      </c>
      <c r="I166" s="221"/>
      <c r="J166" s="222">
        <f>ROUND(I166*H166,2)</f>
        <v>0</v>
      </c>
      <c r="K166" s="218" t="s">
        <v>141</v>
      </c>
      <c r="L166" s="42"/>
      <c r="M166" s="223" t="s">
        <v>1</v>
      </c>
      <c r="N166" s="224" t="s">
        <v>44</v>
      </c>
      <c r="O166" s="89"/>
      <c r="P166" s="225">
        <f>O166*H166</f>
        <v>0</v>
      </c>
      <c r="Q166" s="225">
        <v>0.2268</v>
      </c>
      <c r="R166" s="225">
        <f>Q166*H166</f>
        <v>118.27892159999999</v>
      </c>
      <c r="S166" s="225">
        <v>0</v>
      </c>
      <c r="T166" s="226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27" t="s">
        <v>142</v>
      </c>
      <c r="AT166" s="227" t="s">
        <v>137</v>
      </c>
      <c r="AU166" s="227" t="s">
        <v>89</v>
      </c>
      <c r="AY166" s="15" t="s">
        <v>135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5" t="s">
        <v>87</v>
      </c>
      <c r="BK166" s="228">
        <f>ROUND(I166*H166,2)</f>
        <v>0</v>
      </c>
      <c r="BL166" s="15" t="s">
        <v>142</v>
      </c>
      <c r="BM166" s="227" t="s">
        <v>543</v>
      </c>
    </row>
    <row r="167" s="13" customFormat="1">
      <c r="A167" s="13"/>
      <c r="B167" s="229"/>
      <c r="C167" s="230"/>
      <c r="D167" s="231" t="s">
        <v>144</v>
      </c>
      <c r="E167" s="232" t="s">
        <v>1</v>
      </c>
      <c r="F167" s="233" t="s">
        <v>544</v>
      </c>
      <c r="G167" s="230"/>
      <c r="H167" s="234">
        <v>521.51199999999994</v>
      </c>
      <c r="I167" s="235"/>
      <c r="J167" s="230"/>
      <c r="K167" s="230"/>
      <c r="L167" s="236"/>
      <c r="M167" s="237"/>
      <c r="N167" s="238"/>
      <c r="O167" s="238"/>
      <c r="P167" s="238"/>
      <c r="Q167" s="238"/>
      <c r="R167" s="238"/>
      <c r="S167" s="238"/>
      <c r="T167" s="23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0" t="s">
        <v>144</v>
      </c>
      <c r="AU167" s="240" t="s">
        <v>89</v>
      </c>
      <c r="AV167" s="13" t="s">
        <v>89</v>
      </c>
      <c r="AW167" s="13" t="s">
        <v>36</v>
      </c>
      <c r="AX167" s="13" t="s">
        <v>87</v>
      </c>
      <c r="AY167" s="240" t="s">
        <v>135</v>
      </c>
    </row>
    <row r="168" s="12" customFormat="1" ht="22.8" customHeight="1">
      <c r="A168" s="12"/>
      <c r="B168" s="200"/>
      <c r="C168" s="201"/>
      <c r="D168" s="202" t="s">
        <v>78</v>
      </c>
      <c r="E168" s="214" t="s">
        <v>391</v>
      </c>
      <c r="F168" s="214" t="s">
        <v>392</v>
      </c>
      <c r="G168" s="201"/>
      <c r="H168" s="201"/>
      <c r="I168" s="204"/>
      <c r="J168" s="215">
        <f>BK168</f>
        <v>0</v>
      </c>
      <c r="K168" s="201"/>
      <c r="L168" s="206"/>
      <c r="M168" s="207"/>
      <c r="N168" s="208"/>
      <c r="O168" s="208"/>
      <c r="P168" s="209">
        <f>P169</f>
        <v>0</v>
      </c>
      <c r="Q168" s="208"/>
      <c r="R168" s="209">
        <f>R169</f>
        <v>0</v>
      </c>
      <c r="S168" s="208"/>
      <c r="T168" s="210">
        <f>T169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1" t="s">
        <v>87</v>
      </c>
      <c r="AT168" s="212" t="s">
        <v>78</v>
      </c>
      <c r="AU168" s="212" t="s">
        <v>87</v>
      </c>
      <c r="AY168" s="211" t="s">
        <v>135</v>
      </c>
      <c r="BK168" s="213">
        <f>BK169</f>
        <v>0</v>
      </c>
    </row>
    <row r="169" s="2" customFormat="1" ht="33" customHeight="1">
      <c r="A169" s="36"/>
      <c r="B169" s="37"/>
      <c r="C169" s="216" t="s">
        <v>224</v>
      </c>
      <c r="D169" s="216" t="s">
        <v>137</v>
      </c>
      <c r="E169" s="217" t="s">
        <v>394</v>
      </c>
      <c r="F169" s="218" t="s">
        <v>395</v>
      </c>
      <c r="G169" s="219" t="s">
        <v>243</v>
      </c>
      <c r="H169" s="220">
        <v>954.98800000000006</v>
      </c>
      <c r="I169" s="221"/>
      <c r="J169" s="222">
        <f>ROUND(I169*H169,2)</f>
        <v>0</v>
      </c>
      <c r="K169" s="218" t="s">
        <v>141</v>
      </c>
      <c r="L169" s="42"/>
      <c r="M169" s="223" t="s">
        <v>1</v>
      </c>
      <c r="N169" s="224" t="s">
        <v>44</v>
      </c>
      <c r="O169" s="89"/>
      <c r="P169" s="225">
        <f>O169*H169</f>
        <v>0</v>
      </c>
      <c r="Q169" s="225">
        <v>0</v>
      </c>
      <c r="R169" s="225">
        <f>Q169*H169</f>
        <v>0</v>
      </c>
      <c r="S169" s="225">
        <v>0</v>
      </c>
      <c r="T169" s="226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27" t="s">
        <v>142</v>
      </c>
      <c r="AT169" s="227" t="s">
        <v>137</v>
      </c>
      <c r="AU169" s="227" t="s">
        <v>89</v>
      </c>
      <c r="AY169" s="15" t="s">
        <v>135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5" t="s">
        <v>87</v>
      </c>
      <c r="BK169" s="228">
        <f>ROUND(I169*H169,2)</f>
        <v>0</v>
      </c>
      <c r="BL169" s="15" t="s">
        <v>142</v>
      </c>
      <c r="BM169" s="227" t="s">
        <v>545</v>
      </c>
    </row>
    <row r="170" s="12" customFormat="1" ht="25.92" customHeight="1">
      <c r="A170" s="12"/>
      <c r="B170" s="200"/>
      <c r="C170" s="201"/>
      <c r="D170" s="202" t="s">
        <v>78</v>
      </c>
      <c r="E170" s="203" t="s">
        <v>397</v>
      </c>
      <c r="F170" s="203" t="s">
        <v>398</v>
      </c>
      <c r="G170" s="201"/>
      <c r="H170" s="201"/>
      <c r="I170" s="204"/>
      <c r="J170" s="205">
        <f>BK170</f>
        <v>0</v>
      </c>
      <c r="K170" s="201"/>
      <c r="L170" s="206"/>
      <c r="M170" s="207"/>
      <c r="N170" s="208"/>
      <c r="O170" s="208"/>
      <c r="P170" s="209">
        <f>P171+P178+P181+P183+P185+P188</f>
        <v>0</v>
      </c>
      <c r="Q170" s="208"/>
      <c r="R170" s="209">
        <f>R171+R178+R181+R183+R185+R188</f>
        <v>0</v>
      </c>
      <c r="S170" s="208"/>
      <c r="T170" s="210">
        <f>T171+T178+T181+T183+T185+T188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1" t="s">
        <v>157</v>
      </c>
      <c r="AT170" s="212" t="s">
        <v>78</v>
      </c>
      <c r="AU170" s="212" t="s">
        <v>79</v>
      </c>
      <c r="AY170" s="211" t="s">
        <v>135</v>
      </c>
      <c r="BK170" s="213">
        <f>BK171+BK178+BK181+BK183+BK185+BK188</f>
        <v>0</v>
      </c>
    </row>
    <row r="171" s="12" customFormat="1" ht="22.8" customHeight="1">
      <c r="A171" s="12"/>
      <c r="B171" s="200"/>
      <c r="C171" s="201"/>
      <c r="D171" s="202" t="s">
        <v>78</v>
      </c>
      <c r="E171" s="214" t="s">
        <v>399</v>
      </c>
      <c r="F171" s="214" t="s">
        <v>400</v>
      </c>
      <c r="G171" s="201"/>
      <c r="H171" s="201"/>
      <c r="I171" s="204"/>
      <c r="J171" s="215">
        <f>BK171</f>
        <v>0</v>
      </c>
      <c r="K171" s="201"/>
      <c r="L171" s="206"/>
      <c r="M171" s="207"/>
      <c r="N171" s="208"/>
      <c r="O171" s="208"/>
      <c r="P171" s="209">
        <f>SUM(P172:P177)</f>
        <v>0</v>
      </c>
      <c r="Q171" s="208"/>
      <c r="R171" s="209">
        <f>SUM(R172:R177)</f>
        <v>0</v>
      </c>
      <c r="S171" s="208"/>
      <c r="T171" s="210">
        <f>SUM(T172:T177)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1" t="s">
        <v>157</v>
      </c>
      <c r="AT171" s="212" t="s">
        <v>78</v>
      </c>
      <c r="AU171" s="212" t="s">
        <v>87</v>
      </c>
      <c r="AY171" s="211" t="s">
        <v>135</v>
      </c>
      <c r="BK171" s="213">
        <f>SUM(BK172:BK177)</f>
        <v>0</v>
      </c>
    </row>
    <row r="172" s="2" customFormat="1" ht="16.5" customHeight="1">
      <c r="A172" s="36"/>
      <c r="B172" s="37"/>
      <c r="C172" s="216" t="s">
        <v>7</v>
      </c>
      <c r="D172" s="216" t="s">
        <v>137</v>
      </c>
      <c r="E172" s="217" t="s">
        <v>402</v>
      </c>
      <c r="F172" s="218" t="s">
        <v>403</v>
      </c>
      <c r="G172" s="219" t="s">
        <v>404</v>
      </c>
      <c r="H172" s="220">
        <v>1</v>
      </c>
      <c r="I172" s="221"/>
      <c r="J172" s="222">
        <f>ROUND(I172*H172,2)</f>
        <v>0</v>
      </c>
      <c r="K172" s="218" t="s">
        <v>141</v>
      </c>
      <c r="L172" s="42"/>
      <c r="M172" s="223" t="s">
        <v>1</v>
      </c>
      <c r="N172" s="224" t="s">
        <v>44</v>
      </c>
      <c r="O172" s="89"/>
      <c r="P172" s="225">
        <f>O172*H172</f>
        <v>0</v>
      </c>
      <c r="Q172" s="225">
        <v>0</v>
      </c>
      <c r="R172" s="225">
        <f>Q172*H172</f>
        <v>0</v>
      </c>
      <c r="S172" s="225">
        <v>0</v>
      </c>
      <c r="T172" s="226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27" t="s">
        <v>405</v>
      </c>
      <c r="AT172" s="227" t="s">
        <v>137</v>
      </c>
      <c r="AU172" s="227" t="s">
        <v>89</v>
      </c>
      <c r="AY172" s="15" t="s">
        <v>135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5" t="s">
        <v>87</v>
      </c>
      <c r="BK172" s="228">
        <f>ROUND(I172*H172,2)</f>
        <v>0</v>
      </c>
      <c r="BL172" s="15" t="s">
        <v>405</v>
      </c>
      <c r="BM172" s="227" t="s">
        <v>546</v>
      </c>
    </row>
    <row r="173" s="2" customFormat="1" ht="16.5" customHeight="1">
      <c r="A173" s="36"/>
      <c r="B173" s="37"/>
      <c r="C173" s="216" t="s">
        <v>234</v>
      </c>
      <c r="D173" s="216" t="s">
        <v>137</v>
      </c>
      <c r="E173" s="217" t="s">
        <v>408</v>
      </c>
      <c r="F173" s="218" t="s">
        <v>409</v>
      </c>
      <c r="G173" s="219" t="s">
        <v>404</v>
      </c>
      <c r="H173" s="220">
        <v>1</v>
      </c>
      <c r="I173" s="221"/>
      <c r="J173" s="222">
        <f>ROUND(I173*H173,2)</f>
        <v>0</v>
      </c>
      <c r="K173" s="218" t="s">
        <v>141</v>
      </c>
      <c r="L173" s="42"/>
      <c r="M173" s="223" t="s">
        <v>1</v>
      </c>
      <c r="N173" s="224" t="s">
        <v>44</v>
      </c>
      <c r="O173" s="89"/>
      <c r="P173" s="225">
        <f>O173*H173</f>
        <v>0</v>
      </c>
      <c r="Q173" s="225">
        <v>0</v>
      </c>
      <c r="R173" s="225">
        <f>Q173*H173</f>
        <v>0</v>
      </c>
      <c r="S173" s="225">
        <v>0</v>
      </c>
      <c r="T173" s="226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27" t="s">
        <v>405</v>
      </c>
      <c r="AT173" s="227" t="s">
        <v>137</v>
      </c>
      <c r="AU173" s="227" t="s">
        <v>89</v>
      </c>
      <c r="AY173" s="15" t="s">
        <v>135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5" t="s">
        <v>87</v>
      </c>
      <c r="BK173" s="228">
        <f>ROUND(I173*H173,2)</f>
        <v>0</v>
      </c>
      <c r="BL173" s="15" t="s">
        <v>405</v>
      </c>
      <c r="BM173" s="227" t="s">
        <v>547</v>
      </c>
    </row>
    <row r="174" s="2" customFormat="1" ht="21.75" customHeight="1">
      <c r="A174" s="36"/>
      <c r="B174" s="37"/>
      <c r="C174" s="216" t="s">
        <v>239</v>
      </c>
      <c r="D174" s="216" t="s">
        <v>137</v>
      </c>
      <c r="E174" s="217" t="s">
        <v>412</v>
      </c>
      <c r="F174" s="218" t="s">
        <v>413</v>
      </c>
      <c r="G174" s="219" t="s">
        <v>404</v>
      </c>
      <c r="H174" s="220">
        <v>1</v>
      </c>
      <c r="I174" s="221"/>
      <c r="J174" s="222">
        <f>ROUND(I174*H174,2)</f>
        <v>0</v>
      </c>
      <c r="K174" s="218" t="s">
        <v>141</v>
      </c>
      <c r="L174" s="42"/>
      <c r="M174" s="223" t="s">
        <v>1</v>
      </c>
      <c r="N174" s="224" t="s">
        <v>44</v>
      </c>
      <c r="O174" s="89"/>
      <c r="P174" s="225">
        <f>O174*H174</f>
        <v>0</v>
      </c>
      <c r="Q174" s="225">
        <v>0</v>
      </c>
      <c r="R174" s="225">
        <f>Q174*H174</f>
        <v>0</v>
      </c>
      <c r="S174" s="225">
        <v>0</v>
      </c>
      <c r="T174" s="226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27" t="s">
        <v>405</v>
      </c>
      <c r="AT174" s="227" t="s">
        <v>137</v>
      </c>
      <c r="AU174" s="227" t="s">
        <v>89</v>
      </c>
      <c r="AY174" s="15" t="s">
        <v>135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5" t="s">
        <v>87</v>
      </c>
      <c r="BK174" s="228">
        <f>ROUND(I174*H174,2)</f>
        <v>0</v>
      </c>
      <c r="BL174" s="15" t="s">
        <v>405</v>
      </c>
      <c r="BM174" s="227" t="s">
        <v>548</v>
      </c>
    </row>
    <row r="175" s="2" customFormat="1" ht="21.75" customHeight="1">
      <c r="A175" s="36"/>
      <c r="B175" s="37"/>
      <c r="C175" s="216" t="s">
        <v>246</v>
      </c>
      <c r="D175" s="216" t="s">
        <v>137</v>
      </c>
      <c r="E175" s="217" t="s">
        <v>416</v>
      </c>
      <c r="F175" s="218" t="s">
        <v>417</v>
      </c>
      <c r="G175" s="219" t="s">
        <v>404</v>
      </c>
      <c r="H175" s="220">
        <v>1</v>
      </c>
      <c r="I175" s="221"/>
      <c r="J175" s="222">
        <f>ROUND(I175*H175,2)</f>
        <v>0</v>
      </c>
      <c r="K175" s="218" t="s">
        <v>141</v>
      </c>
      <c r="L175" s="42"/>
      <c r="M175" s="223" t="s">
        <v>1</v>
      </c>
      <c r="N175" s="224" t="s">
        <v>44</v>
      </c>
      <c r="O175" s="89"/>
      <c r="P175" s="225">
        <f>O175*H175</f>
        <v>0</v>
      </c>
      <c r="Q175" s="225">
        <v>0</v>
      </c>
      <c r="R175" s="225">
        <f>Q175*H175</f>
        <v>0</v>
      </c>
      <c r="S175" s="225">
        <v>0</v>
      </c>
      <c r="T175" s="226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27" t="s">
        <v>405</v>
      </c>
      <c r="AT175" s="227" t="s">
        <v>137</v>
      </c>
      <c r="AU175" s="227" t="s">
        <v>89</v>
      </c>
      <c r="AY175" s="15" t="s">
        <v>135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5" t="s">
        <v>87</v>
      </c>
      <c r="BK175" s="228">
        <f>ROUND(I175*H175,2)</f>
        <v>0</v>
      </c>
      <c r="BL175" s="15" t="s">
        <v>405</v>
      </c>
      <c r="BM175" s="227" t="s">
        <v>549</v>
      </c>
    </row>
    <row r="176" s="2" customFormat="1" ht="24.15" customHeight="1">
      <c r="A176" s="36"/>
      <c r="B176" s="37"/>
      <c r="C176" s="216" t="s">
        <v>250</v>
      </c>
      <c r="D176" s="216" t="s">
        <v>137</v>
      </c>
      <c r="E176" s="217" t="s">
        <v>420</v>
      </c>
      <c r="F176" s="218" t="s">
        <v>421</v>
      </c>
      <c r="G176" s="219" t="s">
        <v>404</v>
      </c>
      <c r="H176" s="220">
        <v>1</v>
      </c>
      <c r="I176" s="221"/>
      <c r="J176" s="222">
        <f>ROUND(I176*H176,2)</f>
        <v>0</v>
      </c>
      <c r="K176" s="218" t="s">
        <v>141</v>
      </c>
      <c r="L176" s="42"/>
      <c r="M176" s="223" t="s">
        <v>1</v>
      </c>
      <c r="N176" s="224" t="s">
        <v>44</v>
      </c>
      <c r="O176" s="89"/>
      <c r="P176" s="225">
        <f>O176*H176</f>
        <v>0</v>
      </c>
      <c r="Q176" s="225">
        <v>0</v>
      </c>
      <c r="R176" s="225">
        <f>Q176*H176</f>
        <v>0</v>
      </c>
      <c r="S176" s="225">
        <v>0</v>
      </c>
      <c r="T176" s="226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27" t="s">
        <v>405</v>
      </c>
      <c r="AT176" s="227" t="s">
        <v>137</v>
      </c>
      <c r="AU176" s="227" t="s">
        <v>89</v>
      </c>
      <c r="AY176" s="15" t="s">
        <v>135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5" t="s">
        <v>87</v>
      </c>
      <c r="BK176" s="228">
        <f>ROUND(I176*H176,2)</f>
        <v>0</v>
      </c>
      <c r="BL176" s="15" t="s">
        <v>405</v>
      </c>
      <c r="BM176" s="227" t="s">
        <v>550</v>
      </c>
    </row>
    <row r="177" s="2" customFormat="1" ht="16.5" customHeight="1">
      <c r="A177" s="36"/>
      <c r="B177" s="37"/>
      <c r="C177" s="216" t="s">
        <v>254</v>
      </c>
      <c r="D177" s="216" t="s">
        <v>137</v>
      </c>
      <c r="E177" s="217" t="s">
        <v>424</v>
      </c>
      <c r="F177" s="218" t="s">
        <v>425</v>
      </c>
      <c r="G177" s="219" t="s">
        <v>404</v>
      </c>
      <c r="H177" s="220">
        <v>1</v>
      </c>
      <c r="I177" s="221"/>
      <c r="J177" s="222">
        <f>ROUND(I177*H177,2)</f>
        <v>0</v>
      </c>
      <c r="K177" s="218" t="s">
        <v>141</v>
      </c>
      <c r="L177" s="42"/>
      <c r="M177" s="223" t="s">
        <v>1</v>
      </c>
      <c r="N177" s="224" t="s">
        <v>44</v>
      </c>
      <c r="O177" s="89"/>
      <c r="P177" s="225">
        <f>O177*H177</f>
        <v>0</v>
      </c>
      <c r="Q177" s="225">
        <v>0</v>
      </c>
      <c r="R177" s="225">
        <f>Q177*H177</f>
        <v>0</v>
      </c>
      <c r="S177" s="225">
        <v>0</v>
      </c>
      <c r="T177" s="226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27" t="s">
        <v>405</v>
      </c>
      <c r="AT177" s="227" t="s">
        <v>137</v>
      </c>
      <c r="AU177" s="227" t="s">
        <v>89</v>
      </c>
      <c r="AY177" s="15" t="s">
        <v>135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5" t="s">
        <v>87</v>
      </c>
      <c r="BK177" s="228">
        <f>ROUND(I177*H177,2)</f>
        <v>0</v>
      </c>
      <c r="BL177" s="15" t="s">
        <v>405</v>
      </c>
      <c r="BM177" s="227" t="s">
        <v>551</v>
      </c>
    </row>
    <row r="178" s="12" customFormat="1" ht="22.8" customHeight="1">
      <c r="A178" s="12"/>
      <c r="B178" s="200"/>
      <c r="C178" s="201"/>
      <c r="D178" s="202" t="s">
        <v>78</v>
      </c>
      <c r="E178" s="214" t="s">
        <v>427</v>
      </c>
      <c r="F178" s="214" t="s">
        <v>428</v>
      </c>
      <c r="G178" s="201"/>
      <c r="H178" s="201"/>
      <c r="I178" s="204"/>
      <c r="J178" s="215">
        <f>BK178</f>
        <v>0</v>
      </c>
      <c r="K178" s="201"/>
      <c r="L178" s="206"/>
      <c r="M178" s="207"/>
      <c r="N178" s="208"/>
      <c r="O178" s="208"/>
      <c r="P178" s="209">
        <f>SUM(P179:P180)</f>
        <v>0</v>
      </c>
      <c r="Q178" s="208"/>
      <c r="R178" s="209">
        <f>SUM(R179:R180)</f>
        <v>0</v>
      </c>
      <c r="S178" s="208"/>
      <c r="T178" s="210">
        <f>SUM(T179:T180)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1" t="s">
        <v>157</v>
      </c>
      <c r="AT178" s="212" t="s">
        <v>78</v>
      </c>
      <c r="AU178" s="212" t="s">
        <v>87</v>
      </c>
      <c r="AY178" s="211" t="s">
        <v>135</v>
      </c>
      <c r="BK178" s="213">
        <f>SUM(BK179:BK180)</f>
        <v>0</v>
      </c>
    </row>
    <row r="179" s="2" customFormat="1" ht="16.5" customHeight="1">
      <c r="A179" s="36"/>
      <c r="B179" s="37"/>
      <c r="C179" s="216" t="s">
        <v>258</v>
      </c>
      <c r="D179" s="216" t="s">
        <v>137</v>
      </c>
      <c r="E179" s="217" t="s">
        <v>430</v>
      </c>
      <c r="F179" s="218" t="s">
        <v>431</v>
      </c>
      <c r="G179" s="219" t="s">
        <v>404</v>
      </c>
      <c r="H179" s="220">
        <v>1</v>
      </c>
      <c r="I179" s="221"/>
      <c r="J179" s="222">
        <f>ROUND(I179*H179,2)</f>
        <v>0</v>
      </c>
      <c r="K179" s="218" t="s">
        <v>141</v>
      </c>
      <c r="L179" s="42"/>
      <c r="M179" s="223" t="s">
        <v>1</v>
      </c>
      <c r="N179" s="224" t="s">
        <v>44</v>
      </c>
      <c r="O179" s="89"/>
      <c r="P179" s="225">
        <f>O179*H179</f>
        <v>0</v>
      </c>
      <c r="Q179" s="225">
        <v>0</v>
      </c>
      <c r="R179" s="225">
        <f>Q179*H179</f>
        <v>0</v>
      </c>
      <c r="S179" s="225">
        <v>0</v>
      </c>
      <c r="T179" s="226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27" t="s">
        <v>405</v>
      </c>
      <c r="AT179" s="227" t="s">
        <v>137</v>
      </c>
      <c r="AU179" s="227" t="s">
        <v>89</v>
      </c>
      <c r="AY179" s="15" t="s">
        <v>135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5" t="s">
        <v>87</v>
      </c>
      <c r="BK179" s="228">
        <f>ROUND(I179*H179,2)</f>
        <v>0</v>
      </c>
      <c r="BL179" s="15" t="s">
        <v>405</v>
      </c>
      <c r="BM179" s="227" t="s">
        <v>552</v>
      </c>
    </row>
    <row r="180" s="2" customFormat="1" ht="16.5" customHeight="1">
      <c r="A180" s="36"/>
      <c r="B180" s="37"/>
      <c r="C180" s="216" t="s">
        <v>263</v>
      </c>
      <c r="D180" s="216" t="s">
        <v>137</v>
      </c>
      <c r="E180" s="217" t="s">
        <v>434</v>
      </c>
      <c r="F180" s="218" t="s">
        <v>435</v>
      </c>
      <c r="G180" s="219" t="s">
        <v>436</v>
      </c>
      <c r="H180" s="220">
        <v>1</v>
      </c>
      <c r="I180" s="221"/>
      <c r="J180" s="222">
        <f>ROUND(I180*H180,2)</f>
        <v>0</v>
      </c>
      <c r="K180" s="218" t="s">
        <v>141</v>
      </c>
      <c r="L180" s="42"/>
      <c r="M180" s="223" t="s">
        <v>1</v>
      </c>
      <c r="N180" s="224" t="s">
        <v>44</v>
      </c>
      <c r="O180" s="89"/>
      <c r="P180" s="225">
        <f>O180*H180</f>
        <v>0</v>
      </c>
      <c r="Q180" s="225">
        <v>0</v>
      </c>
      <c r="R180" s="225">
        <f>Q180*H180</f>
        <v>0</v>
      </c>
      <c r="S180" s="225">
        <v>0</v>
      </c>
      <c r="T180" s="226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27" t="s">
        <v>405</v>
      </c>
      <c r="AT180" s="227" t="s">
        <v>137</v>
      </c>
      <c r="AU180" s="227" t="s">
        <v>89</v>
      </c>
      <c r="AY180" s="15" t="s">
        <v>135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5" t="s">
        <v>87</v>
      </c>
      <c r="BK180" s="228">
        <f>ROUND(I180*H180,2)</f>
        <v>0</v>
      </c>
      <c r="BL180" s="15" t="s">
        <v>405</v>
      </c>
      <c r="BM180" s="227" t="s">
        <v>553</v>
      </c>
    </row>
    <row r="181" s="12" customFormat="1" ht="22.8" customHeight="1">
      <c r="A181" s="12"/>
      <c r="B181" s="200"/>
      <c r="C181" s="201"/>
      <c r="D181" s="202" t="s">
        <v>78</v>
      </c>
      <c r="E181" s="214" t="s">
        <v>438</v>
      </c>
      <c r="F181" s="214" t="s">
        <v>439</v>
      </c>
      <c r="G181" s="201"/>
      <c r="H181" s="201"/>
      <c r="I181" s="204"/>
      <c r="J181" s="215">
        <f>BK181</f>
        <v>0</v>
      </c>
      <c r="K181" s="201"/>
      <c r="L181" s="206"/>
      <c r="M181" s="207"/>
      <c r="N181" s="208"/>
      <c r="O181" s="208"/>
      <c r="P181" s="209">
        <f>P182</f>
        <v>0</v>
      </c>
      <c r="Q181" s="208"/>
      <c r="R181" s="209">
        <f>R182</f>
        <v>0</v>
      </c>
      <c r="S181" s="208"/>
      <c r="T181" s="210">
        <f>T182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1" t="s">
        <v>157</v>
      </c>
      <c r="AT181" s="212" t="s">
        <v>78</v>
      </c>
      <c r="AU181" s="212" t="s">
        <v>87</v>
      </c>
      <c r="AY181" s="211" t="s">
        <v>135</v>
      </c>
      <c r="BK181" s="213">
        <f>BK182</f>
        <v>0</v>
      </c>
    </row>
    <row r="182" s="2" customFormat="1" ht="16.5" customHeight="1">
      <c r="A182" s="36"/>
      <c r="B182" s="37"/>
      <c r="C182" s="216" t="s">
        <v>267</v>
      </c>
      <c r="D182" s="216" t="s">
        <v>137</v>
      </c>
      <c r="E182" s="217" t="s">
        <v>441</v>
      </c>
      <c r="F182" s="218" t="s">
        <v>442</v>
      </c>
      <c r="G182" s="219" t="s">
        <v>404</v>
      </c>
      <c r="H182" s="220">
        <v>4</v>
      </c>
      <c r="I182" s="221"/>
      <c r="J182" s="222">
        <f>ROUND(I182*H182,2)</f>
        <v>0</v>
      </c>
      <c r="K182" s="218" t="s">
        <v>141</v>
      </c>
      <c r="L182" s="42"/>
      <c r="M182" s="223" t="s">
        <v>1</v>
      </c>
      <c r="N182" s="224" t="s">
        <v>44</v>
      </c>
      <c r="O182" s="89"/>
      <c r="P182" s="225">
        <f>O182*H182</f>
        <v>0</v>
      </c>
      <c r="Q182" s="225">
        <v>0</v>
      </c>
      <c r="R182" s="225">
        <f>Q182*H182</f>
        <v>0</v>
      </c>
      <c r="S182" s="225">
        <v>0</v>
      </c>
      <c r="T182" s="226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27" t="s">
        <v>405</v>
      </c>
      <c r="AT182" s="227" t="s">
        <v>137</v>
      </c>
      <c r="AU182" s="227" t="s">
        <v>89</v>
      </c>
      <c r="AY182" s="15" t="s">
        <v>135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15" t="s">
        <v>87</v>
      </c>
      <c r="BK182" s="228">
        <f>ROUND(I182*H182,2)</f>
        <v>0</v>
      </c>
      <c r="BL182" s="15" t="s">
        <v>405</v>
      </c>
      <c r="BM182" s="227" t="s">
        <v>554</v>
      </c>
    </row>
    <row r="183" s="12" customFormat="1" ht="22.8" customHeight="1">
      <c r="A183" s="12"/>
      <c r="B183" s="200"/>
      <c r="C183" s="201"/>
      <c r="D183" s="202" t="s">
        <v>78</v>
      </c>
      <c r="E183" s="214" t="s">
        <v>444</v>
      </c>
      <c r="F183" s="214" t="s">
        <v>445</v>
      </c>
      <c r="G183" s="201"/>
      <c r="H183" s="201"/>
      <c r="I183" s="204"/>
      <c r="J183" s="215">
        <f>BK183</f>
        <v>0</v>
      </c>
      <c r="K183" s="201"/>
      <c r="L183" s="206"/>
      <c r="M183" s="207"/>
      <c r="N183" s="208"/>
      <c r="O183" s="208"/>
      <c r="P183" s="209">
        <f>P184</f>
        <v>0</v>
      </c>
      <c r="Q183" s="208"/>
      <c r="R183" s="209">
        <f>R184</f>
        <v>0</v>
      </c>
      <c r="S183" s="208"/>
      <c r="T183" s="210">
        <f>T184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1" t="s">
        <v>157</v>
      </c>
      <c r="AT183" s="212" t="s">
        <v>78</v>
      </c>
      <c r="AU183" s="212" t="s">
        <v>87</v>
      </c>
      <c r="AY183" s="211" t="s">
        <v>135</v>
      </c>
      <c r="BK183" s="213">
        <f>BK184</f>
        <v>0</v>
      </c>
    </row>
    <row r="184" s="2" customFormat="1" ht="16.5" customHeight="1">
      <c r="A184" s="36"/>
      <c r="B184" s="37"/>
      <c r="C184" s="216" t="s">
        <v>271</v>
      </c>
      <c r="D184" s="216" t="s">
        <v>137</v>
      </c>
      <c r="E184" s="217" t="s">
        <v>447</v>
      </c>
      <c r="F184" s="218" t="s">
        <v>448</v>
      </c>
      <c r="G184" s="219" t="s">
        <v>404</v>
      </c>
      <c r="H184" s="220">
        <v>1</v>
      </c>
      <c r="I184" s="221"/>
      <c r="J184" s="222">
        <f>ROUND(I184*H184,2)</f>
        <v>0</v>
      </c>
      <c r="K184" s="218" t="s">
        <v>141</v>
      </c>
      <c r="L184" s="42"/>
      <c r="M184" s="223" t="s">
        <v>1</v>
      </c>
      <c r="N184" s="224" t="s">
        <v>44</v>
      </c>
      <c r="O184" s="89"/>
      <c r="P184" s="225">
        <f>O184*H184</f>
        <v>0</v>
      </c>
      <c r="Q184" s="225">
        <v>0</v>
      </c>
      <c r="R184" s="225">
        <f>Q184*H184</f>
        <v>0</v>
      </c>
      <c r="S184" s="225">
        <v>0</v>
      </c>
      <c r="T184" s="226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27" t="s">
        <v>405</v>
      </c>
      <c r="AT184" s="227" t="s">
        <v>137</v>
      </c>
      <c r="AU184" s="227" t="s">
        <v>89</v>
      </c>
      <c r="AY184" s="15" t="s">
        <v>135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5" t="s">
        <v>87</v>
      </c>
      <c r="BK184" s="228">
        <f>ROUND(I184*H184,2)</f>
        <v>0</v>
      </c>
      <c r="BL184" s="15" t="s">
        <v>405</v>
      </c>
      <c r="BM184" s="227" t="s">
        <v>555</v>
      </c>
    </row>
    <row r="185" s="12" customFormat="1" ht="22.8" customHeight="1">
      <c r="A185" s="12"/>
      <c r="B185" s="200"/>
      <c r="C185" s="201"/>
      <c r="D185" s="202" t="s">
        <v>78</v>
      </c>
      <c r="E185" s="214" t="s">
        <v>450</v>
      </c>
      <c r="F185" s="214" t="s">
        <v>451</v>
      </c>
      <c r="G185" s="201"/>
      <c r="H185" s="201"/>
      <c r="I185" s="204"/>
      <c r="J185" s="215">
        <f>BK185</f>
        <v>0</v>
      </c>
      <c r="K185" s="201"/>
      <c r="L185" s="206"/>
      <c r="M185" s="207"/>
      <c r="N185" s="208"/>
      <c r="O185" s="208"/>
      <c r="P185" s="209">
        <f>SUM(P186:P187)</f>
        <v>0</v>
      </c>
      <c r="Q185" s="208"/>
      <c r="R185" s="209">
        <f>SUM(R186:R187)</f>
        <v>0</v>
      </c>
      <c r="S185" s="208"/>
      <c r="T185" s="210">
        <f>SUM(T186:T187)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1" t="s">
        <v>157</v>
      </c>
      <c r="AT185" s="212" t="s">
        <v>78</v>
      </c>
      <c r="AU185" s="212" t="s">
        <v>87</v>
      </c>
      <c r="AY185" s="211" t="s">
        <v>135</v>
      </c>
      <c r="BK185" s="213">
        <f>SUM(BK186:BK187)</f>
        <v>0</v>
      </c>
    </row>
    <row r="186" s="2" customFormat="1" ht="16.5" customHeight="1">
      <c r="A186" s="36"/>
      <c r="B186" s="37"/>
      <c r="C186" s="216" t="s">
        <v>276</v>
      </c>
      <c r="D186" s="216" t="s">
        <v>137</v>
      </c>
      <c r="E186" s="217" t="s">
        <v>453</v>
      </c>
      <c r="F186" s="218" t="s">
        <v>454</v>
      </c>
      <c r="G186" s="219" t="s">
        <v>455</v>
      </c>
      <c r="H186" s="220">
        <v>1</v>
      </c>
      <c r="I186" s="221"/>
      <c r="J186" s="222">
        <f>ROUND(I186*H186,2)</f>
        <v>0</v>
      </c>
      <c r="K186" s="218" t="s">
        <v>141</v>
      </c>
      <c r="L186" s="42"/>
      <c r="M186" s="223" t="s">
        <v>1</v>
      </c>
      <c r="N186" s="224" t="s">
        <v>44</v>
      </c>
      <c r="O186" s="89"/>
      <c r="P186" s="225">
        <f>O186*H186</f>
        <v>0</v>
      </c>
      <c r="Q186" s="225">
        <v>0</v>
      </c>
      <c r="R186" s="225">
        <f>Q186*H186</f>
        <v>0</v>
      </c>
      <c r="S186" s="225">
        <v>0</v>
      </c>
      <c r="T186" s="226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27" t="s">
        <v>405</v>
      </c>
      <c r="AT186" s="227" t="s">
        <v>137</v>
      </c>
      <c r="AU186" s="227" t="s">
        <v>89</v>
      </c>
      <c r="AY186" s="15" t="s">
        <v>135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15" t="s">
        <v>87</v>
      </c>
      <c r="BK186" s="228">
        <f>ROUND(I186*H186,2)</f>
        <v>0</v>
      </c>
      <c r="BL186" s="15" t="s">
        <v>405</v>
      </c>
      <c r="BM186" s="227" t="s">
        <v>556</v>
      </c>
    </row>
    <row r="187" s="2" customFormat="1">
      <c r="A187" s="36"/>
      <c r="B187" s="37"/>
      <c r="C187" s="38"/>
      <c r="D187" s="231" t="s">
        <v>171</v>
      </c>
      <c r="E187" s="38"/>
      <c r="F187" s="241" t="s">
        <v>457</v>
      </c>
      <c r="G187" s="38"/>
      <c r="H187" s="38"/>
      <c r="I187" s="242"/>
      <c r="J187" s="38"/>
      <c r="K187" s="38"/>
      <c r="L187" s="42"/>
      <c r="M187" s="243"/>
      <c r="N187" s="244"/>
      <c r="O187" s="89"/>
      <c r="P187" s="89"/>
      <c r="Q187" s="89"/>
      <c r="R187" s="89"/>
      <c r="S187" s="89"/>
      <c r="T187" s="90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5" t="s">
        <v>171</v>
      </c>
      <c r="AU187" s="15" t="s">
        <v>89</v>
      </c>
    </row>
    <row r="188" s="12" customFormat="1" ht="22.8" customHeight="1">
      <c r="A188" s="12"/>
      <c r="B188" s="200"/>
      <c r="C188" s="201"/>
      <c r="D188" s="202" t="s">
        <v>78</v>
      </c>
      <c r="E188" s="214" t="s">
        <v>458</v>
      </c>
      <c r="F188" s="214" t="s">
        <v>459</v>
      </c>
      <c r="G188" s="201"/>
      <c r="H188" s="201"/>
      <c r="I188" s="204"/>
      <c r="J188" s="215">
        <f>BK188</f>
        <v>0</v>
      </c>
      <c r="K188" s="201"/>
      <c r="L188" s="206"/>
      <c r="M188" s="207"/>
      <c r="N188" s="208"/>
      <c r="O188" s="208"/>
      <c r="P188" s="209">
        <f>P189</f>
        <v>0</v>
      </c>
      <c r="Q188" s="208"/>
      <c r="R188" s="209">
        <f>R189</f>
        <v>0</v>
      </c>
      <c r="S188" s="208"/>
      <c r="T188" s="210">
        <f>T189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1" t="s">
        <v>157</v>
      </c>
      <c r="AT188" s="212" t="s">
        <v>78</v>
      </c>
      <c r="AU188" s="212" t="s">
        <v>87</v>
      </c>
      <c r="AY188" s="211" t="s">
        <v>135</v>
      </c>
      <c r="BK188" s="213">
        <f>BK189</f>
        <v>0</v>
      </c>
    </row>
    <row r="189" s="2" customFormat="1" ht="21.75" customHeight="1">
      <c r="A189" s="36"/>
      <c r="B189" s="37"/>
      <c r="C189" s="216" t="s">
        <v>280</v>
      </c>
      <c r="D189" s="216" t="s">
        <v>137</v>
      </c>
      <c r="E189" s="217" t="s">
        <v>461</v>
      </c>
      <c r="F189" s="218" t="s">
        <v>462</v>
      </c>
      <c r="G189" s="219" t="s">
        <v>404</v>
      </c>
      <c r="H189" s="220">
        <v>1</v>
      </c>
      <c r="I189" s="221"/>
      <c r="J189" s="222">
        <f>ROUND(I189*H189,2)</f>
        <v>0</v>
      </c>
      <c r="K189" s="218" t="s">
        <v>141</v>
      </c>
      <c r="L189" s="42"/>
      <c r="M189" s="255" t="s">
        <v>1</v>
      </c>
      <c r="N189" s="256" t="s">
        <v>44</v>
      </c>
      <c r="O189" s="257"/>
      <c r="P189" s="258">
        <f>O189*H189</f>
        <v>0</v>
      </c>
      <c r="Q189" s="258">
        <v>0</v>
      </c>
      <c r="R189" s="258">
        <f>Q189*H189</f>
        <v>0</v>
      </c>
      <c r="S189" s="258">
        <v>0</v>
      </c>
      <c r="T189" s="259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27" t="s">
        <v>405</v>
      </c>
      <c r="AT189" s="227" t="s">
        <v>137</v>
      </c>
      <c r="AU189" s="227" t="s">
        <v>89</v>
      </c>
      <c r="AY189" s="15" t="s">
        <v>135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15" t="s">
        <v>87</v>
      </c>
      <c r="BK189" s="228">
        <f>ROUND(I189*H189,2)</f>
        <v>0</v>
      </c>
      <c r="BL189" s="15" t="s">
        <v>405</v>
      </c>
      <c r="BM189" s="227" t="s">
        <v>557</v>
      </c>
    </row>
    <row r="190" s="2" customFormat="1" ht="6.96" customHeight="1">
      <c r="A190" s="36"/>
      <c r="B190" s="64"/>
      <c r="C190" s="65"/>
      <c r="D190" s="65"/>
      <c r="E190" s="65"/>
      <c r="F190" s="65"/>
      <c r="G190" s="65"/>
      <c r="H190" s="65"/>
      <c r="I190" s="65"/>
      <c r="J190" s="65"/>
      <c r="K190" s="65"/>
      <c r="L190" s="42"/>
      <c r="M190" s="36"/>
      <c r="O190" s="36"/>
      <c r="P190" s="36"/>
      <c r="Q190" s="36"/>
      <c r="R190" s="36"/>
      <c r="S190" s="36"/>
      <c r="T190" s="36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</row>
  </sheetData>
  <sheetProtection sheet="1" autoFilter="0" formatColumns="0" formatRows="0" objects="1" scenarios="1" spinCount="100000" saltValue="jOvcBdMovYhNuOy5C9RGTSIkvzi5UIkeLY6h0X7X46/BHQycLc5vaMoC93ItZ1OFYmEBERNydSTUw2uLV2mdfQ==" hashValue="fwn2erb0/eQk3N4Vvcy3ezHG1rJGxmj4D9Ikz1UeufHNorFRfpUdbIERFfP8M6ttshZai+SDSRWTqIur63VgFA==" algorithmName="SHA-512" password="CC35"/>
  <autoFilter ref="C127:K189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PC-SLOVACEK-W10\PC</dc:creator>
  <cp:lastModifiedBy>PC-SLOVACEK-W10\PC</cp:lastModifiedBy>
  <dcterms:created xsi:type="dcterms:W3CDTF">2023-05-09T08:01:30Z</dcterms:created>
  <dcterms:modified xsi:type="dcterms:W3CDTF">2023-05-09T08:01:33Z</dcterms:modified>
</cp:coreProperties>
</file>